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9416" windowHeight="9972" firstSheet="1" activeTab="15"/>
  </bookViews>
  <sheets>
    <sheet name="แบบรายงาน" sheetId="1" r:id="rId1"/>
    <sheet name="รวม" sheetId="2" r:id="rId2"/>
    <sheet name="1" sheetId="4" r:id="rId3"/>
    <sheet name="2" sheetId="5" r:id="rId4"/>
    <sheet name="3" sheetId="7" r:id="rId5"/>
    <sheet name="4" sheetId="6" r:id="rId6"/>
    <sheet name="5" sheetId="8" r:id="rId7"/>
    <sheet name="สรุป" sheetId="3" r:id="rId8"/>
    <sheet name="สรุปตามยุทธ" sheetId="9" r:id="rId9"/>
    <sheet name="เบิกจ่าย" sheetId="10" r:id="rId10"/>
    <sheet name="จ่ายขาด" sheetId="17" r:id="rId11"/>
    <sheet name="1 (2)" sheetId="12" r:id="rId12"/>
    <sheet name="2 (2)" sheetId="13" r:id="rId13"/>
    <sheet name="3 (2)" sheetId="14" r:id="rId14"/>
    <sheet name="4 (2)" sheetId="15" r:id="rId15"/>
    <sheet name="5 (2)" sheetId="16" r:id="rId16"/>
  </sheets>
  <definedNames>
    <definedName name="_xlnm.Print_Area" localSheetId="14">'4 (2)'!$A$1:$N$28</definedName>
    <definedName name="_xlnm.Print_Area" localSheetId="6">'5'!$A$1:$N$144</definedName>
    <definedName name="_xlnm.Print_Area" localSheetId="15">'5 (2)'!$A$1:$N$15</definedName>
    <definedName name="_xlnm.Print_Area" localSheetId="10">จ่ายขาด!$A$1:$G$23</definedName>
    <definedName name="_xlnm.Print_Area" localSheetId="9">เบิกจ่าย!$A$1:$F$20</definedName>
    <definedName name="_xlnm.Print_Area" localSheetId="7">สรุป!$A$1:$H$29</definedName>
    <definedName name="_xlnm.Print_Area" localSheetId="8">สรุปตามยุทธ!$A$1:$H$20</definedName>
    <definedName name="_xlnm.Print_Titles" localSheetId="2">'1'!$2:$2</definedName>
    <definedName name="_xlnm.Print_Titles" localSheetId="11">'1 (2)'!$2:$2</definedName>
    <definedName name="_xlnm.Print_Titles" localSheetId="3">'2'!$2:$2</definedName>
    <definedName name="_xlnm.Print_Titles" localSheetId="12">'2 (2)'!$2:$2</definedName>
    <definedName name="_xlnm.Print_Titles" localSheetId="4">'3'!$2:$2</definedName>
    <definedName name="_xlnm.Print_Titles" localSheetId="13">'3 (2)'!$2:$2</definedName>
    <definedName name="_xlnm.Print_Titles" localSheetId="5">'4'!$2:$2</definedName>
    <definedName name="_xlnm.Print_Titles" localSheetId="14">'4 (2)'!$2:$2</definedName>
    <definedName name="_xlnm.Print_Titles" localSheetId="6">'5'!$2:$2</definedName>
    <definedName name="_xlnm.Print_Titles" localSheetId="15">'5 (2)'!$2:$2</definedName>
    <definedName name="_xlnm.Print_Titles" localSheetId="0">แบบรายงาน!$1:$1</definedName>
    <definedName name="_xlnm.Print_Titles" localSheetId="1">รวม!$2:$2</definedName>
  </definedNames>
  <calcPr calcId="145621"/>
</workbook>
</file>

<file path=xl/calcChain.xml><?xml version="1.0" encoding="utf-8"?>
<calcChain xmlns="http://schemas.openxmlformats.org/spreadsheetml/2006/main">
  <c r="D12" i="10" l="1"/>
  <c r="L11" i="12"/>
  <c r="C22" i="17"/>
  <c r="D16" i="17"/>
  <c r="C16" i="17"/>
  <c r="L3" i="16"/>
  <c r="L10" i="16"/>
  <c r="K13" i="16"/>
  <c r="J13" i="16"/>
  <c r="H13" i="16"/>
  <c r="F13" i="16"/>
  <c r="L12" i="16"/>
  <c r="L11" i="16"/>
  <c r="L9" i="16"/>
  <c r="L8" i="16"/>
  <c r="L7" i="16"/>
  <c r="L6" i="16"/>
  <c r="L5" i="16"/>
  <c r="L4" i="16"/>
  <c r="K27" i="15"/>
  <c r="F27" i="15"/>
  <c r="J27" i="15"/>
  <c r="H27" i="15"/>
  <c r="L13" i="16" l="1"/>
  <c r="L24" i="15"/>
  <c r="L26" i="15"/>
  <c r="L25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K6" i="14"/>
  <c r="J6" i="14"/>
  <c r="I6" i="14"/>
  <c r="H6" i="14"/>
  <c r="F6" i="14"/>
  <c r="L5" i="14"/>
  <c r="L4" i="14"/>
  <c r="L3" i="14"/>
  <c r="K7" i="13"/>
  <c r="J7" i="13"/>
  <c r="I7" i="13"/>
  <c r="H7" i="13"/>
  <c r="F7" i="13"/>
  <c r="L6" i="13"/>
  <c r="L5" i="13"/>
  <c r="L4" i="13"/>
  <c r="L3" i="13"/>
  <c r="L27" i="15" l="1"/>
  <c r="L6" i="14"/>
  <c r="L7" i="13"/>
  <c r="F12" i="12"/>
  <c r="K12" i="12"/>
  <c r="J12" i="12"/>
  <c r="I12" i="12"/>
  <c r="H12" i="12"/>
  <c r="L10" i="12"/>
  <c r="L9" i="12"/>
  <c r="L8" i="12"/>
  <c r="L6" i="12"/>
  <c r="L5" i="12"/>
  <c r="L4" i="12"/>
  <c r="L3" i="12"/>
  <c r="E12" i="10"/>
  <c r="C12" i="10"/>
  <c r="B12" i="10"/>
  <c r="D11" i="9"/>
  <c r="E11" i="9"/>
  <c r="F11" i="9"/>
  <c r="C11" i="9"/>
  <c r="B11" i="9"/>
  <c r="F14" i="3"/>
  <c r="F9" i="3"/>
  <c r="F17" i="3" s="1"/>
  <c r="H12" i="3"/>
  <c r="H7" i="3"/>
  <c r="K100" i="8"/>
  <c r="K88" i="8"/>
  <c r="K48" i="6"/>
  <c r="G142" i="8"/>
  <c r="I142" i="8"/>
  <c r="J142" i="8"/>
  <c r="J144" i="8" s="1"/>
  <c r="E142" i="8"/>
  <c r="G55" i="6"/>
  <c r="I55" i="6"/>
  <c r="J55" i="6"/>
  <c r="E55" i="6"/>
  <c r="G6" i="7"/>
  <c r="H6" i="7"/>
  <c r="I6" i="7"/>
  <c r="J6" i="7"/>
  <c r="E6" i="7"/>
  <c r="E12" i="4"/>
  <c r="G7" i="5"/>
  <c r="H7" i="5"/>
  <c r="I7" i="5"/>
  <c r="J7" i="5"/>
  <c r="E7" i="5"/>
  <c r="L12" i="12" l="1"/>
  <c r="K6" i="5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99" i="8"/>
  <c r="K98" i="8"/>
  <c r="K97" i="8"/>
  <c r="K96" i="8"/>
  <c r="K95" i="8"/>
  <c r="K94" i="8"/>
  <c r="K93" i="8"/>
  <c r="K92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5" i="7"/>
  <c r="K4" i="7"/>
  <c r="K3" i="7"/>
  <c r="K38" i="6"/>
  <c r="K37" i="6"/>
  <c r="K3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54" i="6"/>
  <c r="K53" i="6"/>
  <c r="K52" i="6"/>
  <c r="K51" i="6"/>
  <c r="K50" i="6"/>
  <c r="K49" i="6"/>
  <c r="K47" i="6"/>
  <c r="K46" i="6"/>
  <c r="K45" i="6"/>
  <c r="K44" i="6"/>
  <c r="K43" i="6"/>
  <c r="K42" i="6"/>
  <c r="K41" i="6"/>
  <c r="K40" i="6"/>
  <c r="K39" i="6"/>
  <c r="K35" i="6"/>
  <c r="K34" i="6"/>
  <c r="K33" i="6"/>
  <c r="K32" i="6"/>
  <c r="K31" i="6"/>
  <c r="K30" i="6"/>
  <c r="K29" i="6"/>
  <c r="K28" i="6"/>
  <c r="K27" i="6"/>
  <c r="K26" i="6"/>
  <c r="K25" i="6"/>
  <c r="K24" i="6"/>
  <c r="K3" i="5"/>
  <c r="K5" i="5"/>
  <c r="K4" i="5"/>
  <c r="G12" i="4"/>
  <c r="H12" i="4"/>
  <c r="I12" i="4"/>
  <c r="J12" i="4"/>
  <c r="K7" i="4"/>
  <c r="K6" i="4"/>
  <c r="K5" i="4"/>
  <c r="K4" i="4"/>
  <c r="K3" i="4"/>
  <c r="K11" i="4"/>
  <c r="K10" i="4"/>
  <c r="K9" i="4"/>
  <c r="K6" i="7" l="1"/>
  <c r="K12" i="4"/>
  <c r="K55" i="6"/>
  <c r="K142" i="8"/>
  <c r="K7" i="5"/>
  <c r="K228" i="2"/>
  <c r="K253" i="2"/>
  <c r="K254" i="2"/>
  <c r="K76" i="2"/>
  <c r="K74" i="2"/>
  <c r="K47" i="2"/>
  <c r="K37" i="2"/>
  <c r="K108" i="2"/>
  <c r="K55" i="2"/>
  <c r="K54" i="2"/>
  <c r="G59" i="2" l="1"/>
  <c r="I59" i="2"/>
  <c r="J59" i="2"/>
  <c r="K44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8" i="2"/>
  <c r="K39" i="2"/>
  <c r="K40" i="2"/>
  <c r="K41" i="2"/>
  <c r="K42" i="2"/>
  <c r="K43" i="2"/>
  <c r="K45" i="2"/>
  <c r="K46" i="2"/>
  <c r="K48" i="2"/>
  <c r="K50" i="2"/>
  <c r="K51" i="2"/>
  <c r="K52" i="2"/>
  <c r="K53" i="2"/>
  <c r="K56" i="2"/>
  <c r="K57" i="2"/>
  <c r="K58" i="2"/>
  <c r="K73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9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64" i="2"/>
  <c r="K165" i="2"/>
  <c r="K166" i="2"/>
  <c r="K167" i="2"/>
  <c r="K168" i="2"/>
  <c r="K169" i="2"/>
  <c r="K170" i="2"/>
  <c r="K171" i="2"/>
  <c r="K172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2" i="2"/>
  <c r="K272" i="2"/>
  <c r="K273" i="2"/>
  <c r="K274" i="2"/>
  <c r="K276" i="2"/>
  <c r="K277" i="2"/>
  <c r="K278" i="2"/>
  <c r="K280" i="2"/>
  <c r="K281" i="2"/>
  <c r="K282" i="2"/>
  <c r="K283" i="2"/>
  <c r="K284" i="2"/>
  <c r="K285" i="2"/>
  <c r="K287" i="2"/>
  <c r="K288" i="2"/>
  <c r="K308" i="2"/>
  <c r="K309" i="2"/>
  <c r="K310" i="2"/>
  <c r="K312" i="2"/>
  <c r="K314" i="2"/>
  <c r="K315" i="2"/>
  <c r="K316" i="2"/>
  <c r="K325" i="2"/>
  <c r="K326" i="2"/>
  <c r="K327" i="2"/>
  <c r="K328" i="2"/>
  <c r="K329" i="2"/>
  <c r="K330" i="2"/>
  <c r="K331" i="2"/>
  <c r="K332" i="2"/>
  <c r="K333" i="2"/>
  <c r="K4" i="2"/>
  <c r="K5" i="2"/>
  <c r="K6" i="2"/>
  <c r="K7" i="2"/>
  <c r="K3" i="2"/>
  <c r="K8" i="2"/>
  <c r="E334" i="2"/>
  <c r="K334" i="2" s="1"/>
  <c r="E313" i="2"/>
  <c r="K313" i="2" s="1"/>
  <c r="E317" i="2"/>
  <c r="K317" i="2" s="1"/>
  <c r="E311" i="2"/>
  <c r="K311" i="2" s="1"/>
  <c r="E289" i="2"/>
  <c r="K289" i="2" s="1"/>
  <c r="E286" i="2"/>
  <c r="K286" i="2" s="1"/>
  <c r="E279" i="2"/>
  <c r="K279" i="2" s="1"/>
  <c r="E275" i="2"/>
  <c r="K275" i="2" s="1"/>
  <c r="K59" i="2" l="1"/>
  <c r="E251" i="2"/>
  <c r="K251" i="2" s="1"/>
  <c r="E217" i="2" l="1"/>
  <c r="K217" i="2" s="1"/>
  <c r="E189" i="2"/>
  <c r="K189" i="2" s="1"/>
  <c r="E173" i="2"/>
  <c r="K173" i="2" s="1"/>
  <c r="E148" i="2"/>
  <c r="K148" i="2" s="1"/>
  <c r="E110" i="2"/>
  <c r="K110" i="2" s="1"/>
  <c r="E95" i="2"/>
  <c r="K95" i="2" s="1"/>
  <c r="E59" i="2"/>
  <c r="E49" i="2"/>
  <c r="K49" i="2" s="1"/>
  <c r="S76" i="1" l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5" i="1"/>
  <c r="T74" i="1"/>
  <c r="T73" i="1"/>
  <c r="T72" i="1"/>
  <c r="T71" i="1"/>
  <c r="T70" i="1"/>
  <c r="T69" i="1"/>
  <c r="T68" i="1"/>
  <c r="T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T65" i="1"/>
  <c r="T64" i="1"/>
  <c r="T66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T62" i="1"/>
  <c r="T61" i="1"/>
  <c r="T60" i="1"/>
  <c r="T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57" i="1"/>
  <c r="T56" i="1"/>
  <c r="T55" i="1"/>
  <c r="T54" i="1"/>
  <c r="T53" i="1"/>
  <c r="T52" i="1"/>
  <c r="T51" i="1"/>
  <c r="T50" i="1"/>
  <c r="T49" i="1"/>
  <c r="T48" i="1"/>
  <c r="T47" i="1"/>
  <c r="T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T43" i="1"/>
  <c r="T42" i="1"/>
  <c r="T41" i="1"/>
  <c r="T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T23" i="1"/>
  <c r="T22" i="1"/>
  <c r="T21" i="1"/>
  <c r="T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8" i="1"/>
  <c r="T17" i="1"/>
  <c r="T16" i="1"/>
  <c r="T15" i="1"/>
  <c r="T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T12" i="1"/>
  <c r="T11" i="1"/>
  <c r="T10" i="1"/>
  <c r="T9" i="1"/>
  <c r="T8" i="1"/>
  <c r="S7" i="1"/>
  <c r="R7" i="1"/>
  <c r="Q7" i="1"/>
  <c r="P7" i="1"/>
  <c r="O7" i="1"/>
  <c r="N7" i="1"/>
  <c r="N77" i="1" s="1"/>
  <c r="M7" i="1"/>
  <c r="M77" i="1" s="1"/>
  <c r="L7" i="1"/>
  <c r="K7" i="1"/>
  <c r="J7" i="1"/>
  <c r="I7" i="1"/>
  <c r="H7" i="1"/>
  <c r="G7" i="1"/>
  <c r="F7" i="1"/>
  <c r="F77" i="1" s="1"/>
  <c r="E7" i="1"/>
  <c r="E77" i="1" s="1"/>
  <c r="D7" i="1"/>
  <c r="C7" i="1"/>
  <c r="B7" i="1"/>
  <c r="T6" i="1"/>
  <c r="T5" i="1"/>
  <c r="T4" i="1"/>
  <c r="T3" i="1"/>
  <c r="T2" i="1"/>
  <c r="B77" i="1" l="1"/>
  <c r="J77" i="1"/>
  <c r="R77" i="1"/>
  <c r="T58" i="1"/>
  <c r="U66" i="1" s="1"/>
  <c r="I77" i="1"/>
  <c r="T24" i="1"/>
  <c r="C77" i="1"/>
  <c r="G77" i="1"/>
  <c r="K77" i="1"/>
  <c r="O77" i="1"/>
  <c r="S77" i="1"/>
  <c r="T19" i="1"/>
  <c r="T76" i="1"/>
  <c r="H77" i="1"/>
  <c r="L77" i="1"/>
  <c r="P77" i="1"/>
  <c r="T13" i="1"/>
  <c r="T39" i="1"/>
  <c r="T45" i="1"/>
  <c r="D77" i="1"/>
  <c r="T7" i="1"/>
  <c r="Q77" i="1"/>
  <c r="T63" i="1"/>
  <c r="U13" i="1"/>
  <c r="T77" i="1" l="1"/>
  <c r="U45" i="1"/>
</calcChain>
</file>

<file path=xl/sharedStrings.xml><?xml version="1.0" encoding="utf-8"?>
<sst xmlns="http://schemas.openxmlformats.org/spreadsheetml/2006/main" count="1307" uniqueCount="312">
  <si>
    <t>บริหารทั่วไป</t>
  </si>
  <si>
    <t>สถิติ</t>
  </si>
  <si>
    <t>คลัง</t>
  </si>
  <si>
    <t>ปภ</t>
  </si>
  <si>
    <t>ศึกษา</t>
  </si>
  <si>
    <t>ก่อนวัยเรียน</t>
  </si>
  <si>
    <t>สาธารณสุบ</t>
  </si>
  <si>
    <t>สังคม</t>
  </si>
  <si>
    <t>เคหะ</t>
  </si>
  <si>
    <t>ไฟฟ้า</t>
  </si>
  <si>
    <t>เข้มแข็ง</t>
  </si>
  <si>
    <t>นันทนาการ</t>
  </si>
  <si>
    <t>วัฒนธรรม</t>
  </si>
  <si>
    <t>ท่องเทียว</t>
  </si>
  <si>
    <t>อุตสาหฯ</t>
  </si>
  <si>
    <t>เกษตร</t>
  </si>
  <si>
    <t>แหล่งน้ำ</t>
  </si>
  <si>
    <t>งบกลาง</t>
  </si>
  <si>
    <t>เงินเดือนนายก</t>
  </si>
  <si>
    <t>ค่าตอบแทนนายก</t>
  </si>
  <si>
    <t>ค่าตอบแทนพิเศษ</t>
  </si>
  <si>
    <t>เงินเลขา</t>
  </si>
  <si>
    <t>ส.อบต.</t>
  </si>
  <si>
    <t>เงินเดือนการเมือง</t>
  </si>
  <si>
    <t>เงินเดือนพนักงาน</t>
  </si>
  <si>
    <t>เงินเพิ่ม</t>
  </si>
  <si>
    <t>ประจำตำแหน่ง</t>
  </si>
  <si>
    <t>ค่าตอบแทนพนักงาน</t>
  </si>
  <si>
    <t>เงินเพิ่มจ้าง</t>
  </si>
  <si>
    <t>เงินเดือน</t>
  </si>
  <si>
    <t>ตรวจการจ้าง</t>
  </si>
  <si>
    <t>โบนัส</t>
  </si>
  <si>
    <t>นอกเวลา</t>
  </si>
  <si>
    <t>ค่าเช่าบ้าน</t>
  </si>
  <si>
    <t>การศึกษาบุตร</t>
  </si>
  <si>
    <t>ค่าตอบแทน</t>
  </si>
  <si>
    <t>ซึ่งบริการ</t>
  </si>
  <si>
    <t>รับรอง</t>
  </si>
  <si>
    <t>หมวดอื่น</t>
  </si>
  <si>
    <t>บำรุงรักษา</t>
  </si>
  <si>
    <t>ค่าใช้สอย</t>
  </si>
  <si>
    <t>วัสดุสนง</t>
  </si>
  <si>
    <t>งานบ้าน</t>
  </si>
  <si>
    <t>พาหนะ</t>
  </si>
  <si>
    <t>เชื้อเพลิง</t>
  </si>
  <si>
    <t>เผยแพร่</t>
  </si>
  <si>
    <t>คอม</t>
  </si>
  <si>
    <t>นม</t>
  </si>
  <si>
    <t>วิทยาศาสตร์</t>
  </si>
  <si>
    <t>ก่อสร้าง</t>
  </si>
  <si>
    <t>สำรวจ</t>
  </si>
  <si>
    <t>กีฬา</t>
  </si>
  <si>
    <t>อื่น</t>
  </si>
  <si>
    <t>วัสดุ</t>
  </si>
  <si>
    <t>โทรศัพท์</t>
  </si>
  <si>
    <t>ไปรษณีย์</t>
  </si>
  <si>
    <t>โทรคมนาคม</t>
  </si>
  <si>
    <t>น้ำประปา</t>
  </si>
  <si>
    <t>สาธารณูโภค</t>
  </si>
  <si>
    <t>ครุภัณฑ์ สนง</t>
  </si>
  <si>
    <t>ยานพาหนะ</t>
  </si>
  <si>
    <t>วิทยาศาสตร์ฯ</t>
  </si>
  <si>
    <t>โรงงาน</t>
  </si>
  <si>
    <t>โฆษณาและเผยแพร่</t>
  </si>
  <si>
    <t>ครุภัณฑ์</t>
  </si>
  <si>
    <t>อปท</t>
  </si>
  <si>
    <t>ส่วนราชการ</t>
  </si>
  <si>
    <t>เอกชน</t>
  </si>
  <si>
    <t>สาธารณประโยชน์</t>
  </si>
  <si>
    <t>อุดหนุน</t>
  </si>
  <si>
    <t>ที่ดิน</t>
  </si>
  <si>
    <t>ประกันสังคม</t>
  </si>
  <si>
    <t>เบี้ยผู้สูงอายุ</t>
  </si>
  <si>
    <t>เบี้ยผู้พิการ</t>
  </si>
  <si>
    <t>เบี้ยเอดส์</t>
  </si>
  <si>
    <t>สำรองจ่าย</t>
  </si>
  <si>
    <t>สปสช</t>
  </si>
  <si>
    <t>สวัสดิการ</t>
  </si>
  <si>
    <t>ทุน</t>
  </si>
  <si>
    <t>กบท</t>
  </si>
  <si>
    <t xml:space="preserve"> </t>
  </si>
  <si>
    <t>งาน</t>
  </si>
  <si>
    <t>ประเภท</t>
  </si>
  <si>
    <t>โครงการ</t>
  </si>
  <si>
    <t>งบประมาณอนุมัติ</t>
  </si>
  <si>
    <t>โอนเพิ่ม</t>
  </si>
  <si>
    <t>โอนลด</t>
  </si>
  <si>
    <t>เบิกจ่าย</t>
  </si>
  <si>
    <t>คงเหลือ</t>
  </si>
  <si>
    <t>หมายเหตุ</t>
  </si>
  <si>
    <t>เงินเดือนนายก/รอง</t>
  </si>
  <si>
    <t>ค่าตอบแทนประจำตำแหน่ง</t>
  </si>
  <si>
    <t>ค่าตอบแทนเลขานุการ</t>
  </si>
  <si>
    <t>ค่าตอบแทนประธานสภาฯ รองประธานสภาฯ  สมาชิกสภาฯ  และเลขานุการสภาฯ</t>
  </si>
  <si>
    <t>เงินเพิ่มต่างๆ ของพนักงาน</t>
  </si>
  <si>
    <t>เงินประจำตำแหน่ง</t>
  </si>
  <si>
    <t>ค่าตอบแทนพนักงานจ้าง</t>
  </si>
  <si>
    <t>เงินเพิ่มต่างๆ ของพนักงานจ้าง</t>
  </si>
  <si>
    <t>ค่าตอบแทนตรวจการจ้าง</t>
  </si>
  <si>
    <t>เงินประโยชน์ตอบแทนอื่นฯ</t>
  </si>
  <si>
    <t>ค่าตอบแทนปฏิบัติงานนอกเวลา</t>
  </si>
  <si>
    <t>เงินช่วยเหลือการศึกษาบุตร</t>
  </si>
  <si>
    <t>ค่าธรรมเนียมและลงทะเบียนต่างๆ</t>
  </si>
  <si>
    <t>ค่าใช้จ่าย่ในการดำเนินคดีฯ</t>
  </si>
  <si>
    <t>ค่าถ่ายเอกสาร</t>
  </si>
  <si>
    <t>ค่าเย็บเล่มหรือเข้าปกหนังสือ</t>
  </si>
  <si>
    <t>ค่าจ้างเหมาบริการต่างๆ</t>
  </si>
  <si>
    <t>ค่าโฆษณาและเผยแพร่</t>
  </si>
  <si>
    <t>ค่ารับรอง</t>
  </si>
  <si>
    <t>ค่ารับรองรายงานการประชุม</t>
  </si>
  <si>
    <t>ค่าใช้จ่ายในการเดินทางไปราชการ</t>
  </si>
  <si>
    <t>ค่าใช้จ่ายในการเลือกตั้ง</t>
  </si>
  <si>
    <t>ค่าพวงมาลา ช่อดอกไม้ กระเช้าดอกไม้ ฯลฯ</t>
  </si>
  <si>
    <t>ยุทธศาสตร์ที่</t>
  </si>
  <si>
    <t>แผนงาน</t>
  </si>
  <si>
    <t>บริหารงานทั่วไป</t>
  </si>
  <si>
    <t>โครงการฝึกอบรม ศึกษาดูงาน อบต. คอกควาย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</si>
  <si>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</si>
  <si>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</si>
  <si>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</si>
  <si>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</si>
  <si>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</si>
  <si>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วัสดุเผยแพร่และโฆษณา</t>
  </si>
  <si>
    <t>วัสดุคอมพิวเตอร์</t>
  </si>
  <si>
    <t>ค่าไฟฟ้า</t>
  </si>
  <si>
    <t>ค่าโทรศัพท์</t>
  </si>
  <si>
    <t>ค่าไปรษณีย์</t>
  </si>
  <si>
    <t>ค่าบริการสื่อสารและโทรคมนาคม</t>
  </si>
  <si>
    <t>รถบรรทุก(ดีเซล)</t>
  </si>
  <si>
    <t>เครื่องคอมพิวเตอร์</t>
  </si>
  <si>
    <t>อุดหนุน อบต.บ้านไร่ (ข้อมูลข่าวสาร)</t>
  </si>
  <si>
    <t>อุดหนุนอำเภอบ้านไร่</t>
  </si>
  <si>
    <t>อุดหนุนกาชาดจังหวัดอุทัยธานี</t>
  </si>
  <si>
    <t>วางแผนสถิติและวิชาการ</t>
  </si>
  <si>
    <t>โครงการจัดทำประชาคม</t>
  </si>
  <si>
    <t>บริหารงานคลัง</t>
  </si>
  <si>
    <t>ค่าเดินทางไปราชการ</t>
  </si>
  <si>
    <t>โครงการจัดทำแผนที่ภาษีและทะเบียนทรัพย์สิน</t>
  </si>
  <si>
    <t>ตู้เหล็ก 2 บานพับ 2 มือจับ</t>
  </si>
  <si>
    <t>ตู้เหล็ก 4 ลิ้นชัก</t>
  </si>
  <si>
    <t>ตู้เหล็กช่องใส่แฟ้มเอกสาร</t>
  </si>
  <si>
    <t>การรักษาความสงบภายใน</t>
  </si>
  <si>
    <t>ป้องกันภัยฝ่ายพลเรือนและระงับอัคคีภัย</t>
  </si>
  <si>
    <t>โครงการดำเนินการป้องกันและลดอุบัติเหตุทางท้องถนน</t>
  </si>
  <si>
    <t>โครงการฝึกอบรมการแพทย์ฉุกเฉิน</t>
  </si>
  <si>
    <t>โครงการฝึกอบรมทบทวน อปพร. อบต.คอกควาย</t>
  </si>
  <si>
    <t>วัสดุอื่น</t>
  </si>
  <si>
    <t>การศึกษา</t>
  </si>
  <si>
    <t>บริหารทั่วไปเกี่ยวกับการศึกษา</t>
  </si>
  <si>
    <t>ด้าน</t>
  </si>
  <si>
    <t>บริการชุมชนและสังคม</t>
  </si>
  <si>
    <t>รับรองและพิธีการ</t>
  </si>
  <si>
    <t>วัสดุวิทยาศาสตร์หรือการแพทย์</t>
  </si>
  <si>
    <t>ค่าน้ำประปา</t>
  </si>
  <si>
    <t>เก้าอี้</t>
  </si>
  <si>
    <t>เครื่องเจาะกระดาษ</t>
  </si>
  <si>
    <t>ชั้นวางโทรทัศน์</t>
  </si>
  <si>
    <t>โต๊ะคอมพิวเตอร์</t>
  </si>
  <si>
    <t>โต๊ะทำงาน</t>
  </si>
  <si>
    <t>พระบรมฉายาลักษณ์ รัชกาลที่ 10</t>
  </si>
  <si>
    <t>เครื่องดีวีดี</t>
  </si>
  <si>
    <t>ชุดลำโพง</t>
  </si>
  <si>
    <t>โทรทัศน์แอลอีดี</t>
  </si>
  <si>
    <t>พัดลม</t>
  </si>
  <si>
    <t>ตู้ยาสามัญประจำบ้าน</t>
  </si>
  <si>
    <t>คูลเลอร์น้ำ</t>
  </si>
  <si>
    <t>ระดับก่อนวัยเรียนและประถมศึกษา</t>
  </si>
  <si>
    <t>ค่าจัดการเรียนการสอนรายหัว</t>
  </si>
  <si>
    <t>อาหารกลางวัน (ศพด.)</t>
  </si>
  <si>
    <t>อาหารเสริม (นม)</t>
  </si>
  <si>
    <t>อุดหนุนอาหารกลางวันโรงเรียน</t>
  </si>
  <si>
    <t>สาธารณสุข</t>
  </si>
  <si>
    <t>บริการสาธารณสุขและงานสาธารณสุขอื่น</t>
  </si>
  <si>
    <t>โครงการทำหมันสัตว์ถูกทอดทิ้ง</t>
  </si>
  <si>
    <t>โครงการบริหารจัดการขยะมูลฝอยชุมชนและขยะอันตรายตำบลคอกควาย</t>
  </si>
  <si>
    <t>สังคมสงเคราะห์</t>
  </si>
  <si>
    <t>สวัสดิการสังคมและสังคมสงเคราะห์</t>
  </si>
  <si>
    <t>โครงการจัดทำแผนชุมชน</t>
  </si>
  <si>
    <t>โครงการผู้สูงอายุสุขภาพดี</t>
  </si>
  <si>
    <t>โครงการฝึกอบรมกลุ่มอาชีพ</t>
  </si>
  <si>
    <t>โครงการส่งเสริมสถาบันครอบครัว</t>
  </si>
  <si>
    <t>โครงการส่งเสริมอาชีพผู้มีรายได้น้อย</t>
  </si>
  <si>
    <t>เคหะและชุมชน</t>
  </si>
  <si>
    <t>บริหารทั่วไปเกี่ยวกับเคหะและชุมชน</t>
  </si>
  <si>
    <t>โครงการชี้แจงทำความเข้าใจการวางผังเมืองรวมและปรับปรุงผังเมืองรวมให้กับประชาชน</t>
  </si>
  <si>
    <t>วัสดุก่อสร้าง</t>
  </si>
  <si>
    <t>กล้องถ่ายภาพนิ่ง ระบบดิจิตอล</t>
  </si>
  <si>
    <t>เลื่อยวงเดือน แบบมือถือ</t>
  </si>
  <si>
    <t>สว่านไฟฟ้า</t>
  </si>
  <si>
    <t>ค่ากำจัดสิ่งปฏิกูล</t>
  </si>
  <si>
    <t>ไฟฟ้าถนน</t>
  </si>
  <si>
    <t>วัสดุไฟฟ้าและวิทยุ</t>
  </si>
  <si>
    <t>สร้างความเข้มแข็งของชุมชน</t>
  </si>
  <si>
    <t>ส่งเสริมและสนับสนุนความเข้มแข็งของชุมชน</t>
  </si>
  <si>
    <t>โครงการ อบต.สัญจร อำเภอเคลื่อนที่ จังหวัดเคลื่อนที่</t>
  </si>
  <si>
    <t>โครงการปกป้องสถาบันสำคัญของชาติ สร้างความปรองดองสมานฉันท์</t>
  </si>
  <si>
    <t>โครงการป้องกันและแก้ไขปัญหายาเสพติด และฟื้นฟูผู้ติดยาเสพติด</t>
  </si>
  <si>
    <t>การศึกษาวัฒนธรรมและนันทนาการ</t>
  </si>
  <si>
    <t>กีฬาและนันทนาการ</t>
  </si>
  <si>
    <t>สุขภาพดีที่ตำบลคอกควาย</t>
  </si>
  <si>
    <t>วัสดุกีฬา</t>
  </si>
  <si>
    <t>เครื่องออกกำลังกาย</t>
  </si>
  <si>
    <t>โครงการจัดงานประเพณีปิดบ้าน</t>
  </si>
  <si>
    <t>โครงการประเพณีลอยกระทง</t>
  </si>
  <si>
    <t>โครงการส่งเสริมกิจกรรมวันเด็กแห่งชาติ</t>
  </si>
  <si>
    <t>โครงการสืบสานประเพณีสงกรานต์</t>
  </si>
  <si>
    <t>โครงการสืบสานประเพณีแห่เทียนเข้าพรรษา</t>
  </si>
  <si>
    <t>ศาสนาและวัฒนธรรมท้องถิ่น</t>
  </si>
  <si>
    <t>วิชาการวางแผนและส่งเสริมการท่องเที่ยว</t>
  </si>
  <si>
    <t>โครงการวันมรดกโลกห้วยขาแข้ง</t>
  </si>
  <si>
    <t>โครงการติดตั้งป้ายประชาสัมพันธ์การท่องเที่ยว</t>
  </si>
  <si>
    <t>อุตสาหกรรมและการโยธา</t>
  </si>
  <si>
    <t>ก่อสร้างโครงสร้างพื้นฐาน</t>
  </si>
  <si>
    <t>โครงการก่อสร้างอาคารอเนกประสงค์ บริเวณหน้าศูนย์เรียนรู้ อบต.คอกควาย</t>
  </si>
  <si>
    <t>โครงการวางท่อระบายน้ำ</t>
  </si>
  <si>
    <t>ค่าปรับปรุงและซ่อมแซมถนนต่างๆ</t>
  </si>
  <si>
    <t>การเกษตร</t>
  </si>
  <si>
    <t>ส่งเสริมการเกษตร</t>
  </si>
  <si>
    <t>วัสดุการเกษตร</t>
  </si>
  <si>
    <t>งานอนุรักษ์แหล่งน้ำและป่าไม้</t>
  </si>
  <si>
    <t>โครงการรักน้ำ รักป่า รักแผ่นดิน</t>
  </si>
  <si>
    <t>โครงการน้อมนำเศรษฐกิจพอเพียง</t>
  </si>
  <si>
    <t>โครงการส่งเสริมอนุรักษ์ฟื้นฟูสิ่งแวดล้อมทรัพยากรธรรมชาติและควบคุมไฟป่า</t>
  </si>
  <si>
    <t>เบี้ยผู้ป่วยเอดส์</t>
  </si>
  <si>
    <t>สมทบสวัสดิการชุมชนฯ</t>
  </si>
  <si>
    <t>ทุนการศึกษาสำหรับครูผู้ดูแลเด็ก</t>
  </si>
  <si>
    <t>โต๊ะและเก้าอี้</t>
  </si>
  <si>
    <t>ตั้งจ่ายรายการใหม่</t>
  </si>
  <si>
    <t>วัสดุเครื่องดับเพลิง</t>
  </si>
  <si>
    <t>ซ่อมแซมบ้านพักผู้ยากไร้</t>
  </si>
  <si>
    <t>อุดหนุนหมู่บ้าน(โครงการพระราชดำริฯ)</t>
  </si>
  <si>
    <t>ตั้งจ่ายการใหม่</t>
  </si>
  <si>
    <t>ค่าซ่อมแซมห้องน้ำสาธารณะ</t>
  </si>
  <si>
    <t>ดำเนินงานอื่น</t>
  </si>
  <si>
    <t>เศรษฐกิจ</t>
  </si>
  <si>
    <t>ยุทธศาสตร์ที่ 1  พัฒนาโครงสร้างพื้นฐาน</t>
  </si>
  <si>
    <t>ผู้รับผิดชอบ</t>
  </si>
  <si>
    <t>กองช่าง</t>
  </si>
  <si>
    <t>ยุทธศาสตร์ที่ 2  บริหารทรัพยากรธรรมชาติและสิ่งแวดล้อม</t>
  </si>
  <si>
    <t>สำนัก งานปลัด</t>
  </si>
  <si>
    <t>การศีกษาวัฒนธรรมและนันทนาการ</t>
  </si>
  <si>
    <t>ยุทธศาสตร์ที่ 3 พัฒนาเศรษฐกิจและการท่องเที่ยว</t>
  </si>
  <si>
    <t>ยุทธศาสตร์ที่ 4  พัฒนาคนและสังคมที่มีคุณภาพ</t>
  </si>
  <si>
    <t>ยุทธศาสตร์ที่5  การเมืองการบริหาร</t>
  </si>
  <si>
    <t>กองการศึกษา</t>
  </si>
  <si>
    <t>กองคลัง</t>
  </si>
  <si>
    <t>สรุปผลการติดตามและประเมินผลแผนพัฒนา  ประจำปี 2561</t>
  </si>
  <si>
    <t>(รอบที่ 2 ระหว่างวันที่ 1 เมษายน 2561 - 30 กันยายน 2561)</t>
  </si>
  <si>
    <t>รายรับ</t>
  </si>
  <si>
    <t>+</t>
  </si>
  <si>
    <t>รายจ่าย</t>
  </si>
  <si>
    <t>-</t>
  </si>
  <si>
    <t>เงินงบประมาณตามข้อบัญญัติประจำปี</t>
  </si>
  <si>
    <t>เงินอุดหนุนระบุวัตถุประสงค์/เฉพาะกิจ</t>
  </si>
  <si>
    <t>รวม</t>
  </si>
  <si>
    <t>สรุป</t>
  </si>
  <si>
    <t>รายรับสูงกว่ารายจ่าย</t>
  </si>
  <si>
    <t>ประมาณการ (บาท)</t>
  </si>
  <si>
    <t>รับจริง (บาท)</t>
  </si>
  <si>
    <t>ยุทธศาสตร์</t>
  </si>
  <si>
    <t xml:space="preserve"> 1. พัฒนาโครงสร้างพื้นฐาน</t>
  </si>
  <si>
    <t xml:space="preserve"> 2. บริหารทรัพยากรธรรมชาติและสิ่งแวดล้อม</t>
  </si>
  <si>
    <t xml:space="preserve"> 3. พัฒนาเศรษฐกิจและการท่องเที่ยว</t>
  </si>
  <si>
    <t xml:space="preserve"> 4. พัฒนาคนและสังคมที่มีคุณภาพ</t>
  </si>
  <si>
    <t xml:space="preserve"> 5. การเมืองการบริหาร</t>
  </si>
  <si>
    <t>โครงการที่ตั้งไว้</t>
  </si>
  <si>
    <t>โครงการที่เพิ่มเติม</t>
  </si>
  <si>
    <t>โครงการที่ดำเนินการแล้ว</t>
  </si>
  <si>
    <t>เบิกจ่ายแล้ว</t>
  </si>
  <si>
    <t>ก่อหนี้ผูกพัน</t>
  </si>
  <si>
    <t>โครงการที่ยังไม่ดำเนินการ</t>
  </si>
  <si>
    <t>(หน้า 1)</t>
  </si>
  <si>
    <t>(หน้า 2)</t>
  </si>
  <si>
    <t>(หน้า 3)</t>
  </si>
  <si>
    <t>ตั้งจ่ายรายการใหม่ 1</t>
  </si>
  <si>
    <t>ตั้งจ่ายการใหม่ 2</t>
  </si>
  <si>
    <t>ตั้งจ่ายรายการใหม่  10</t>
  </si>
  <si>
    <t>ที่</t>
  </si>
  <si>
    <t>สำนักงานปลัด</t>
  </si>
  <si>
    <t>โครงการ/รายการ</t>
  </si>
  <si>
    <t>ค่าใช้จ่ายบริหารจัดการศึกษาของ ศพด.</t>
  </si>
  <si>
    <t>ตั้งจ่ายรายการใหม่ 2</t>
  </si>
  <si>
    <t>บริหารทั่วไป,บริการชุมชนและสังคม,เศรษฐกิจ,ดำเนินงานอื่น</t>
  </si>
  <si>
    <t>บริหารงานทั่วไป,การศึกษา,สังคมสงเคราะห์,เคหะและชุมชน,สร้างความเข้มแข็งของชุมชน,การเกษตร,งบกลาง,การรักษาความสงบภายใน</t>
  </si>
  <si>
    <t>บริหารทั่วไป,ป้องกันภัยฝ่ายพลเรือนและอัคคีภัย,บริหารงานคลัง,สถิติและวิชาการ</t>
  </si>
  <si>
    <t>ค่าใช้จ่ายการบริหารจัดการ อบต.</t>
  </si>
  <si>
    <t>สำนักงานปลัด,กองคลัง,กองช่าง,กองการศึกษา</t>
  </si>
  <si>
    <t>ไม่ใช้ งปม.</t>
  </si>
  <si>
    <t>(หน้า 4)</t>
  </si>
  <si>
    <t>โครงการขุดบ่อบาดาล พร้อมปรับปรุงระบบประปาบาดาล  หมู่ที่ 15 บ้านคุ้มเกล้า</t>
  </si>
  <si>
    <t>โครงการปรับปรุงศาลาประชาคม หมู่ที่ 15 บ้านคุ้มเกล้า</t>
  </si>
  <si>
    <t>โครงการซ่อมแซมถนนลูกรัง  จำนวน 16 หมู่บ้าน  ปี 2561</t>
  </si>
  <si>
    <t xml:space="preserve">โครงการก่อสร้างถนน คสล. หมู่ที่ 2 และ หมู่ที่ 16  </t>
  </si>
  <si>
    <t>โครงการซ่อมแซมถนนลูกรัง หมู่ที่ 1  บ้านน้ำพุ</t>
  </si>
  <si>
    <t>โครงการก่อสร้างอาคารอเนกประสงค์  บริเวณหน้าศูนย์เรียนรู้องค์การบริหารส่วนตำบลคอกควาย (เพิ่มเติม)</t>
  </si>
  <si>
    <t>จ่ายขาดเงินสะสม ประจำปีงบประมาณ 2561</t>
  </si>
  <si>
    <t>รายการ</t>
  </si>
  <si>
    <t>งบประมาณ (บาท)</t>
  </si>
  <si>
    <t xml:space="preserve"> 1. โครงการอาคาร   จำนวน 118,600 บาท</t>
  </si>
  <si>
    <t xml:space="preserve"> 2. ค่าเสาเข็ม         จำนวน 170,300 บาท</t>
  </si>
  <si>
    <t>จ่ายขาดเงินสะสม</t>
  </si>
  <si>
    <t>เบิกจ่าย (บาท)</t>
  </si>
  <si>
    <t>ยกเลิกจ่ายขาดเงินสะสม</t>
  </si>
  <si>
    <t xml:space="preserve"> 1. ค่าเสาเข็ม         จำนวน 170,300 บาท</t>
  </si>
  <si>
    <t>วัสดุยานพาหนะและขนส่ง        (รองรับเครื่องจักร อบจ.)</t>
  </si>
  <si>
    <t>วัสดุเชื้อเพลิงและหล่อลื่น          (รองรับเครื่องจักร อบจ.)</t>
  </si>
  <si>
    <t>โครงการธนาคารน้ำใต้ดิน</t>
  </si>
  <si>
    <t>โอนตั้งจ่ายรายการใหม่</t>
  </si>
  <si>
    <t>โครงการที่ตั้งไว้(บาท)</t>
  </si>
  <si>
    <t>โครงการที่เพิ่มเติม  (บาท)</t>
  </si>
  <si>
    <t xml:space="preserve">         เบิกจ่ายแล้ว          (บาท)</t>
  </si>
  <si>
    <t xml:space="preserve">     กันเงินตัดปี     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</si>
</sst>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7"/>
      <color theme="1"/>
      <name val="Tahoma"/>
      <family val="2"/>
      <charset val="222"/>
      <scheme val="minor"/>
    </font>
    <font>
      <sz val="7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7"/>
      <color rgb="FFFF0000"/>
      <name val="Tahoma"/>
      <family val="2"/>
      <charset val="222"/>
      <scheme val="minor"/>
    </font>
    <font>
      <b/>
      <sz val="6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2"/>
      <color theme="1"/>
      <name val="TH SarabunPSK"/>
      <family val="2"/>
    </font>
    <font>
      <sz val="9"/>
      <color theme="1"/>
      <name val="TH SarabunPSK"/>
      <family val="2"/>
    </font>
    <font>
      <sz val="8"/>
      <color theme="1"/>
      <name val="TH SarabunPSK"/>
      <family val="2"/>
    </font>
    <font>
      <sz val="12"/>
      <color rgb="FFFF0000"/>
      <name val="TH SarabunPSK"/>
      <family val="2"/>
    </font>
    <font>
      <sz val="9"/>
      <color rgb="FFFF0000"/>
      <name val="TH SarabunPSK"/>
      <family val="2"/>
    </font>
    <font>
      <sz val="8"/>
      <color rgb="FFFF0000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188" fontId="10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187" fontId="2" fillId="2" borderId="1" xfId="1" applyNumberFormat="1" applyFont="1" applyFill="1" applyBorder="1"/>
    <xf numFmtId="187" fontId="3" fillId="2" borderId="1" xfId="1" applyNumberFormat="1" applyFont="1" applyFill="1" applyBorder="1"/>
    <xf numFmtId="0" fontId="2" fillId="2" borderId="1" xfId="0" applyFont="1" applyFill="1" applyBorder="1"/>
    <xf numFmtId="0" fontId="4" fillId="0" borderId="0" xfId="0" applyFont="1"/>
    <xf numFmtId="0" fontId="2" fillId="0" borderId="1" xfId="0" applyFont="1" applyBorder="1"/>
    <xf numFmtId="187" fontId="2" fillId="0" borderId="1" xfId="1" applyNumberFormat="1" applyFont="1" applyBorder="1"/>
    <xf numFmtId="187" fontId="3" fillId="0" borderId="1" xfId="1" applyNumberFormat="1" applyFont="1" applyBorder="1"/>
    <xf numFmtId="187" fontId="5" fillId="0" borderId="1" xfId="0" applyNumberFormat="1" applyFont="1" applyBorder="1"/>
    <xf numFmtId="0" fontId="2" fillId="3" borderId="1" xfId="0" applyFont="1" applyFill="1" applyBorder="1" applyAlignment="1">
      <alignment horizontal="right"/>
    </xf>
    <xf numFmtId="187" fontId="2" fillId="3" borderId="1" xfId="1" applyNumberFormat="1" applyFont="1" applyFill="1" applyBorder="1"/>
    <xf numFmtId="187" fontId="3" fillId="3" borderId="1" xfId="1" applyNumberFormat="1" applyFont="1" applyFill="1" applyBorder="1"/>
    <xf numFmtId="0" fontId="4" fillId="3" borderId="0" xfId="0" applyFont="1" applyFill="1"/>
    <xf numFmtId="187" fontId="4" fillId="3" borderId="0" xfId="0" applyNumberFormat="1" applyFont="1" applyFill="1"/>
    <xf numFmtId="0" fontId="2" fillId="0" borderId="1" xfId="0" applyFont="1" applyFill="1" applyBorder="1"/>
    <xf numFmtId="187" fontId="2" fillId="0" borderId="1" xfId="1" applyNumberFormat="1" applyFont="1" applyFill="1" applyBorder="1"/>
    <xf numFmtId="187" fontId="3" fillId="0" borderId="1" xfId="1" applyNumberFormat="1" applyFont="1" applyFill="1" applyBorder="1"/>
    <xf numFmtId="0" fontId="4" fillId="0" borderId="0" xfId="0" applyFont="1" applyFill="1"/>
    <xf numFmtId="0" fontId="5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4" borderId="1" xfId="0" applyFont="1" applyFill="1" applyBorder="1"/>
    <xf numFmtId="187" fontId="6" fillId="4" borderId="1" xfId="1" applyNumberFormat="1" applyFont="1" applyFill="1" applyBorder="1"/>
    <xf numFmtId="187" fontId="6" fillId="4" borderId="0" xfId="0" applyNumberFormat="1" applyFont="1" applyFill="1"/>
    <xf numFmtId="0" fontId="6" fillId="4" borderId="0" xfId="0" applyFont="1" applyFill="1"/>
    <xf numFmtId="187" fontId="2" fillId="0" borderId="0" xfId="1" applyNumberFormat="1" applyFont="1"/>
    <xf numFmtId="187" fontId="3" fillId="0" borderId="0" xfId="1" applyNumberFormat="1" applyFont="1"/>
    <xf numFmtId="187" fontId="2" fillId="0" borderId="0" xfId="0" applyNumberFormat="1" applyFont="1"/>
    <xf numFmtId="0" fontId="3" fillId="0" borderId="0" xfId="0" applyFont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43" fontId="12" fillId="0" borderId="0" xfId="1" applyNumberFormat="1" applyFont="1" applyFill="1" applyAlignment="1">
      <alignment vertical="top"/>
    </xf>
    <xf numFmtId="43" fontId="9" fillId="0" borderId="0" xfId="1" applyNumberFormat="1" applyFont="1" applyFill="1" applyAlignment="1">
      <alignment vertical="top"/>
    </xf>
    <xf numFmtId="43" fontId="13" fillId="0" borderId="0" xfId="1" applyNumberFormat="1" applyFont="1" applyFill="1" applyAlignment="1">
      <alignment vertical="top"/>
    </xf>
    <xf numFmtId="0" fontId="9" fillId="0" borderId="0" xfId="0" applyFont="1" applyFill="1"/>
    <xf numFmtId="43" fontId="11" fillId="0" borderId="0" xfId="1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43" fontId="17" fillId="0" borderId="0" xfId="1" applyNumberFormat="1" applyFont="1" applyFill="1" applyAlignment="1">
      <alignment vertical="top"/>
    </xf>
    <xf numFmtId="43" fontId="19" fillId="0" borderId="0" xfId="1" applyNumberFormat="1" applyFont="1" applyFill="1" applyAlignment="1">
      <alignment vertical="top"/>
    </xf>
    <xf numFmtId="0" fontId="17" fillId="0" borderId="0" xfId="0" applyFont="1" applyFill="1"/>
    <xf numFmtId="43" fontId="9" fillId="0" borderId="0" xfId="1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horizontal="center" vertical="center"/>
    </xf>
    <xf numFmtId="43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43" fontId="9" fillId="0" borderId="1" xfId="1" applyNumberFormat="1" applyFont="1" applyFill="1" applyBorder="1" applyAlignment="1">
      <alignment vertical="top"/>
    </xf>
    <xf numFmtId="43" fontId="12" fillId="0" borderId="1" xfId="1" applyNumberFormat="1" applyFont="1" applyFill="1" applyBorder="1" applyAlignment="1">
      <alignment vertical="top"/>
    </xf>
    <xf numFmtId="13" fontId="13" fillId="0" borderId="1" xfId="1" applyNumberFormat="1" applyFont="1" applyFill="1" applyBorder="1" applyAlignment="1">
      <alignment vertical="top"/>
    </xf>
    <xf numFmtId="0" fontId="9" fillId="0" borderId="1" xfId="0" applyFont="1" applyFill="1" applyBorder="1"/>
    <xf numFmtId="43" fontId="13" fillId="0" borderId="1" xfId="1" applyNumberFormat="1" applyFont="1" applyFill="1" applyBorder="1" applyAlignment="1">
      <alignment vertical="top"/>
    </xf>
    <xf numFmtId="13" fontId="12" fillId="0" borderId="1" xfId="1" applyNumberFormat="1" applyFont="1" applyFill="1" applyBorder="1" applyAlignment="1">
      <alignment vertical="top"/>
    </xf>
    <xf numFmtId="43" fontId="14" fillId="0" borderId="1" xfId="1" applyNumberFormat="1" applyFont="1" applyFill="1" applyBorder="1" applyAlignment="1">
      <alignment vertical="top"/>
    </xf>
    <xf numFmtId="0" fontId="13" fillId="0" borderId="1" xfId="0" applyFont="1" applyFill="1" applyBorder="1"/>
    <xf numFmtId="43" fontId="11" fillId="0" borderId="1" xfId="1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13" fontId="15" fillId="0" borderId="1" xfId="1" applyNumberFormat="1" applyFont="1" applyFill="1" applyBorder="1" applyAlignment="1">
      <alignment vertical="top"/>
    </xf>
    <xf numFmtId="43" fontId="16" fillId="0" borderId="1" xfId="1" applyNumberFormat="1" applyFont="1" applyFill="1" applyBorder="1" applyAlignment="1">
      <alignment vertical="top"/>
    </xf>
    <xf numFmtId="0" fontId="14" fillId="0" borderId="1" xfId="0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43" fontId="17" fillId="0" borderId="1" xfId="1" applyNumberFormat="1" applyFont="1" applyFill="1" applyBorder="1" applyAlignment="1">
      <alignment vertical="top"/>
    </xf>
    <xf numFmtId="13" fontId="18" fillId="0" borderId="1" xfId="1" applyNumberFormat="1" applyFont="1" applyFill="1" applyBorder="1" applyAlignment="1">
      <alignment vertical="top"/>
    </xf>
    <xf numFmtId="43" fontId="19" fillId="0" borderId="1" xfId="1" applyNumberFormat="1" applyFont="1" applyFill="1" applyBorder="1" applyAlignment="1">
      <alignment vertical="top"/>
    </xf>
    <xf numFmtId="0" fontId="17" fillId="0" borderId="1" xfId="0" applyFont="1" applyFill="1" applyBorder="1"/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43" fontId="15" fillId="0" borderId="1" xfId="1" applyNumberFormat="1" applyFont="1" applyFill="1" applyBorder="1" applyAlignment="1">
      <alignment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vertical="top" wrapText="1"/>
    </xf>
    <xf numFmtId="43" fontId="9" fillId="0" borderId="7" xfId="1" applyNumberFormat="1" applyFont="1" applyFill="1" applyBorder="1" applyAlignment="1">
      <alignment vertical="top"/>
    </xf>
    <xf numFmtId="0" fontId="9" fillId="0" borderId="7" xfId="0" applyFont="1" applyFill="1" applyBorder="1"/>
    <xf numFmtId="43" fontId="11" fillId="0" borderId="7" xfId="1" applyNumberFormat="1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0" fontId="11" fillId="0" borderId="7" xfId="0" applyFont="1" applyFill="1" applyBorder="1"/>
    <xf numFmtId="0" fontId="11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Fill="1" applyBorder="1"/>
    <xf numFmtId="0" fontId="9" fillId="0" borderId="6" xfId="0" applyFont="1" applyFill="1" applyBorder="1" applyAlignment="1">
      <alignment horizontal="left" vertical="top" wrapText="1"/>
    </xf>
    <xf numFmtId="43" fontId="9" fillId="0" borderId="6" xfId="1" applyNumberFormat="1" applyFont="1" applyFill="1" applyBorder="1" applyAlignment="1">
      <alignment vertical="top"/>
    </xf>
    <xf numFmtId="13" fontId="12" fillId="0" borderId="6" xfId="1" applyNumberFormat="1" applyFont="1" applyFill="1" applyBorder="1" applyAlignment="1">
      <alignment vertical="top"/>
    </xf>
    <xf numFmtId="13" fontId="13" fillId="0" borderId="6" xfId="1" applyNumberFormat="1" applyFont="1" applyFill="1" applyBorder="1" applyAlignment="1">
      <alignment vertical="top"/>
    </xf>
    <xf numFmtId="0" fontId="9" fillId="0" borderId="6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43" fontId="12" fillId="0" borderId="0" xfId="1" applyNumberFormat="1" applyFont="1" applyFill="1" applyBorder="1" applyAlignment="1">
      <alignment vertical="top"/>
    </xf>
    <xf numFmtId="43" fontId="13" fillId="0" borderId="0" xfId="1" applyNumberFormat="1" applyFont="1" applyFill="1" applyBorder="1" applyAlignment="1">
      <alignment vertical="top"/>
    </xf>
    <xf numFmtId="43" fontId="12" fillId="0" borderId="8" xfId="1" applyNumberFormat="1" applyFont="1" applyFill="1" applyBorder="1" applyAlignment="1">
      <alignment vertical="top"/>
    </xf>
    <xf numFmtId="43" fontId="9" fillId="0" borderId="8" xfId="1" applyNumberFormat="1" applyFont="1" applyFill="1" applyBorder="1" applyAlignment="1">
      <alignment vertical="top"/>
    </xf>
    <xf numFmtId="43" fontId="13" fillId="0" borderId="8" xfId="1" applyNumberFormat="1" applyFont="1" applyFill="1" applyBorder="1" applyAlignment="1">
      <alignment vertical="top"/>
    </xf>
    <xf numFmtId="43" fontId="12" fillId="0" borderId="6" xfId="1" applyNumberFormat="1" applyFont="1" applyFill="1" applyBorder="1" applyAlignment="1">
      <alignment vertical="top"/>
    </xf>
    <xf numFmtId="43" fontId="13" fillId="0" borderId="6" xfId="1" applyNumberFormat="1" applyFont="1" applyFill="1" applyBorder="1" applyAlignment="1">
      <alignment vertical="top"/>
    </xf>
    <xf numFmtId="43" fontId="12" fillId="0" borderId="7" xfId="1" applyNumberFormat="1" applyFont="1" applyFill="1" applyBorder="1" applyAlignment="1">
      <alignment vertical="top"/>
    </xf>
    <xf numFmtId="43" fontId="13" fillId="0" borderId="7" xfId="1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vertical="top" wrapText="1"/>
    </xf>
    <xf numFmtId="43" fontId="11" fillId="0" borderId="9" xfId="1" applyNumberFormat="1" applyFont="1" applyFill="1" applyBorder="1" applyAlignment="1">
      <alignment vertical="top"/>
    </xf>
    <xf numFmtId="43" fontId="12" fillId="0" borderId="9" xfId="1" applyNumberFormat="1" applyFont="1" applyFill="1" applyBorder="1" applyAlignment="1">
      <alignment vertical="top"/>
    </xf>
    <xf numFmtId="43" fontId="9" fillId="0" borderId="9" xfId="1" applyNumberFormat="1" applyFont="1" applyFill="1" applyBorder="1" applyAlignment="1">
      <alignment vertical="top"/>
    </xf>
    <xf numFmtId="43" fontId="13" fillId="0" borderId="9" xfId="1" applyNumberFormat="1" applyFont="1" applyFill="1" applyBorder="1" applyAlignment="1">
      <alignment vertical="top"/>
    </xf>
    <xf numFmtId="0" fontId="9" fillId="0" borderId="9" xfId="0" applyFont="1" applyFill="1" applyBorder="1"/>
    <xf numFmtId="0" fontId="9" fillId="0" borderId="4" xfId="0" applyFont="1" applyFill="1" applyBorder="1"/>
    <xf numFmtId="13" fontId="12" fillId="0" borderId="0" xfId="1" applyNumberFormat="1" applyFont="1" applyFill="1" applyBorder="1" applyAlignment="1">
      <alignment vertical="top"/>
    </xf>
    <xf numFmtId="13" fontId="12" fillId="0" borderId="7" xfId="1" applyNumberFormat="1" applyFont="1" applyFill="1" applyBorder="1" applyAlignment="1">
      <alignment vertical="top"/>
    </xf>
    <xf numFmtId="0" fontId="20" fillId="0" borderId="6" xfId="0" applyFont="1" applyFill="1" applyBorder="1" applyAlignment="1">
      <alignment vertical="top" wrapText="1"/>
    </xf>
    <xf numFmtId="43" fontId="22" fillId="0" borderId="7" xfId="1" applyNumberFormat="1" applyFont="1" applyFill="1" applyBorder="1" applyAlignment="1">
      <alignment vertical="top"/>
    </xf>
    <xf numFmtId="43" fontId="23" fillId="0" borderId="7" xfId="1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43" fontId="22" fillId="0" borderId="1" xfId="1" applyNumberFormat="1" applyFont="1" applyFill="1" applyBorder="1" applyAlignment="1">
      <alignment vertical="top"/>
    </xf>
    <xf numFmtId="43" fontId="23" fillId="0" borderId="1" xfId="1" applyNumberFormat="1" applyFont="1" applyFill="1" applyBorder="1" applyAlignment="1">
      <alignment vertical="top"/>
    </xf>
    <xf numFmtId="0" fontId="11" fillId="0" borderId="1" xfId="0" applyFont="1" applyFill="1" applyBorder="1"/>
    <xf numFmtId="43" fontId="9" fillId="0" borderId="0" xfId="0" applyNumberFormat="1" applyFont="1" applyFill="1"/>
    <xf numFmtId="43" fontId="18" fillId="0" borderId="1" xfId="1" applyNumberFormat="1" applyFont="1" applyFill="1" applyBorder="1" applyAlignment="1">
      <alignment vertical="top"/>
    </xf>
    <xf numFmtId="13" fontId="19" fillId="0" borderId="1" xfId="1" applyNumberFormat="1" applyFont="1" applyFill="1" applyBorder="1" applyAlignment="1">
      <alignment vertical="top"/>
    </xf>
    <xf numFmtId="43" fontId="17" fillId="0" borderId="0" xfId="0" applyNumberFormat="1" applyFont="1" applyFill="1"/>
    <xf numFmtId="0" fontId="17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3" fontId="24" fillId="0" borderId="1" xfId="1" applyNumberFormat="1" applyFont="1" applyFill="1" applyBorder="1" applyAlignment="1">
      <alignment horizontal="center" vertical="center"/>
    </xf>
    <xf numFmtId="43" fontId="24" fillId="0" borderId="1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7" xfId="0" applyFont="1" applyFill="1" applyBorder="1" applyAlignment="1">
      <alignment horizontal="left" vertical="top" wrapText="1"/>
    </xf>
    <xf numFmtId="0" fontId="24" fillId="0" borderId="7" xfId="0" applyFont="1" applyFill="1" applyBorder="1" applyAlignment="1">
      <alignment vertical="top" wrapText="1"/>
    </xf>
    <xf numFmtId="43" fontId="24" fillId="0" borderId="7" xfId="1" applyNumberFormat="1" applyFont="1" applyFill="1" applyBorder="1" applyAlignment="1">
      <alignment vertical="top"/>
    </xf>
    <xf numFmtId="0" fontId="24" fillId="0" borderId="7" xfId="0" applyFont="1" applyFill="1" applyBorder="1"/>
    <xf numFmtId="0" fontId="24" fillId="0" borderId="7" xfId="0" applyFont="1" applyFill="1" applyBorder="1" applyAlignment="1">
      <alignment wrapText="1"/>
    </xf>
    <xf numFmtId="43" fontId="18" fillId="0" borderId="0" xfId="1" applyNumberFormat="1" applyFont="1" applyFill="1" applyAlignment="1">
      <alignment vertical="top"/>
    </xf>
    <xf numFmtId="0" fontId="25" fillId="0" borderId="0" xfId="0" applyFont="1"/>
    <xf numFmtId="43" fontId="25" fillId="0" borderId="0" xfId="1" applyFont="1"/>
    <xf numFmtId="43" fontId="25" fillId="0" borderId="0" xfId="0" applyNumberFormat="1" applyFont="1"/>
    <xf numFmtId="0" fontId="25" fillId="0" borderId="0" xfId="0" applyFont="1" applyAlignment="1">
      <alignment horizontal="right"/>
    </xf>
    <xf numFmtId="43" fontId="26" fillId="0" borderId="0" xfId="1" applyFont="1"/>
    <xf numFmtId="43" fontId="26" fillId="0" borderId="2" xfId="1" applyFont="1" applyBorder="1"/>
    <xf numFmtId="0" fontId="26" fillId="0" borderId="0" xfId="0" applyFont="1"/>
    <xf numFmtId="0" fontId="28" fillId="0" borderId="0" xfId="0" applyFont="1"/>
    <xf numFmtId="43" fontId="26" fillId="0" borderId="0" xfId="1" applyFont="1" applyAlignment="1">
      <alignment horizontal="right"/>
    </xf>
    <xf numFmtId="43" fontId="26" fillId="0" borderId="0" xfId="1" applyFont="1" applyAlignment="1">
      <alignment horizontal="left"/>
    </xf>
    <xf numFmtId="0" fontId="25" fillId="0" borderId="1" xfId="0" applyFont="1" applyBorder="1"/>
    <xf numFmtId="0" fontId="26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43" fontId="25" fillId="0" borderId="1" xfId="1" applyFont="1" applyBorder="1" applyAlignment="1">
      <alignment horizontal="center"/>
    </xf>
    <xf numFmtId="43" fontId="25" fillId="0" borderId="1" xfId="1" applyFont="1" applyBorder="1"/>
    <xf numFmtId="0" fontId="26" fillId="0" borderId="7" xfId="0" applyFont="1" applyBorder="1" applyAlignment="1">
      <alignment horizontal="center"/>
    </xf>
    <xf numFmtId="43" fontId="26" fillId="0" borderId="7" xfId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/>
    </xf>
    <xf numFmtId="43" fontId="24" fillId="0" borderId="0" xfId="1" applyNumberFormat="1" applyFont="1" applyFill="1" applyAlignment="1">
      <alignment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/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43" fontId="30" fillId="0" borderId="1" xfId="1" applyNumberFormat="1" applyFont="1" applyFill="1" applyBorder="1"/>
    <xf numFmtId="43" fontId="30" fillId="0" borderId="1" xfId="1" applyNumberFormat="1" applyFont="1" applyFill="1" applyBorder="1" applyAlignment="1">
      <alignment horizontal="center" vertical="center"/>
    </xf>
    <xf numFmtId="43" fontId="26" fillId="0" borderId="7" xfId="0" applyNumberFormat="1" applyFont="1" applyBorder="1"/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5" fillId="0" borderId="3" xfId="0" applyFont="1" applyBorder="1"/>
    <xf numFmtId="0" fontId="26" fillId="0" borderId="11" xfId="0" applyFont="1" applyBorder="1" applyAlignment="1">
      <alignment horizontal="center"/>
    </xf>
    <xf numFmtId="43" fontId="11" fillId="0" borderId="1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43" fontId="24" fillId="0" borderId="1" xfId="1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43" fontId="30" fillId="0" borderId="8" xfId="1" applyNumberFormat="1" applyFont="1" applyFill="1" applyBorder="1" applyAlignment="1">
      <alignment horizontal="center" vertical="top"/>
    </xf>
    <xf numFmtId="43" fontId="30" fillId="0" borderId="6" xfId="1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 vertical="top"/>
    </xf>
    <xf numFmtId="43" fontId="30" fillId="0" borderId="10" xfId="1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2" fillId="0" borderId="6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</cellXfs>
  <cellStyles count="18">
    <cellStyle name="Comma" xfId="1" builtinId="3"/>
    <cellStyle name="Comma 2" xfId="17"/>
    <cellStyle name="Normal" xfId="0" builtinId="0"/>
    <cellStyle name="Normal 2" xfId="16"/>
    <cellStyle name="เครื่องหมายจุลภาค 2" xfId="2"/>
    <cellStyle name="เครื่องหมายจุลภาค 3" xfId="3"/>
    <cellStyle name="เครื่องหมายจุลภาค 4" xfId="4"/>
    <cellStyle name="เครื่องหมายจุลภาค 5" xfId="5"/>
    <cellStyle name="ปกติ 14" xfId="6"/>
    <cellStyle name="ปกติ 2" xfId="7"/>
    <cellStyle name="ปกติ 2 2" xfId="8"/>
    <cellStyle name="ปกติ 3" xfId="9"/>
    <cellStyle name="ปกติ 4" xfId="10"/>
    <cellStyle name="ปกติ 5" xfId="11"/>
    <cellStyle name="ปกติ 6" xfId="12"/>
    <cellStyle name="ปกติ 7" xfId="13"/>
    <cellStyle name="ปกติ 8" xfId="14"/>
    <cellStyle name="ปกติ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view="pageBreakPreview" zoomScaleNormal="140" zoomScaleSheetLayoutView="100" workbookViewId="0">
      <selection activeCell="D79" sqref="D79"/>
    </sheetView>
  </sheetViews>
  <sheetFormatPr defaultColWidth="9" defaultRowHeight="13.2" x14ac:dyDescent="0.25"/>
  <cols>
    <col min="1" max="1" width="10.3984375" style="1" bestFit="1" customWidth="1"/>
    <col min="2" max="2" width="7.5" style="1" bestFit="1" customWidth="1"/>
    <col min="3" max="3" width="6" style="1" bestFit="1" customWidth="1"/>
    <col min="4" max="4" width="7.09765625" style="1" bestFit="1" customWidth="1"/>
    <col min="5" max="5" width="6" style="1" bestFit="1" customWidth="1"/>
    <col min="6" max="8" width="7.09765625" style="1" bestFit="1" customWidth="1"/>
    <col min="9" max="9" width="6" style="1" bestFit="1" customWidth="1"/>
    <col min="10" max="10" width="7.09765625" style="29" bestFit="1" customWidth="1"/>
    <col min="11" max="12" width="6" style="29" bestFit="1" customWidth="1"/>
    <col min="13" max="13" width="7" style="29" bestFit="1" customWidth="1"/>
    <col min="14" max="14" width="6.19921875" style="29" bestFit="1" customWidth="1"/>
    <col min="15" max="15" width="6.09765625" style="1" bestFit="1" customWidth="1"/>
    <col min="16" max="16" width="6.8984375" style="1" bestFit="1" customWidth="1"/>
    <col min="17" max="17" width="5.19921875" style="1" bestFit="1" customWidth="1"/>
    <col min="18" max="18" width="5.5" style="1" bestFit="1" customWidth="1"/>
    <col min="19" max="19" width="7.3984375" style="1" bestFit="1" customWidth="1"/>
    <col min="20" max="20" width="7.59765625" style="1" bestFit="1" customWidth="1"/>
    <col min="21" max="21" width="10.09765625" style="5" bestFit="1" customWidth="1"/>
    <col min="22" max="16384" width="9" style="5"/>
  </cols>
  <sheetData>
    <row r="1" spans="1:2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4"/>
    </row>
    <row r="2" spans="1:21" x14ac:dyDescent="0.25">
      <c r="A2" s="6" t="s">
        <v>18</v>
      </c>
      <c r="B2" s="7">
        <v>514080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9">
        <f>SUM(B2:S2)</f>
        <v>514080</v>
      </c>
    </row>
    <row r="3" spans="1:21" x14ac:dyDescent="0.25">
      <c r="A3" s="6" t="s">
        <v>19</v>
      </c>
      <c r="B3" s="7">
        <v>42120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9">
        <f t="shared" ref="T3:T6" si="0">SUM(B3:S3)</f>
        <v>42120</v>
      </c>
    </row>
    <row r="4" spans="1:21" x14ac:dyDescent="0.25">
      <c r="A4" s="6" t="s">
        <v>20</v>
      </c>
      <c r="B4" s="7">
        <v>42120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9">
        <f t="shared" si="0"/>
        <v>42120</v>
      </c>
    </row>
    <row r="5" spans="1:21" x14ac:dyDescent="0.25">
      <c r="A5" s="6" t="s">
        <v>21</v>
      </c>
      <c r="B5" s="7">
        <v>86400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9">
        <f t="shared" si="0"/>
        <v>86400</v>
      </c>
    </row>
    <row r="6" spans="1:21" x14ac:dyDescent="0.25">
      <c r="A6" s="6" t="s">
        <v>22</v>
      </c>
      <c r="B6" s="7">
        <v>2923200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9">
        <f t="shared" si="0"/>
        <v>2923200</v>
      </c>
    </row>
    <row r="7" spans="1:21" s="13" customFormat="1" x14ac:dyDescent="0.25">
      <c r="A7" s="10" t="s">
        <v>23</v>
      </c>
      <c r="B7" s="11">
        <f>SUM(B2:B6)</f>
        <v>3607920</v>
      </c>
      <c r="C7" s="11">
        <f t="shared" ref="C7:S7" si="1">SUM(C2:C6)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>
        <f t="shared" si="1"/>
        <v>0</v>
      </c>
      <c r="S7" s="11">
        <f t="shared" si="1"/>
        <v>0</v>
      </c>
      <c r="T7" s="11">
        <f>SUM(T2:T6)</f>
        <v>3607920</v>
      </c>
    </row>
    <row r="8" spans="1:21" x14ac:dyDescent="0.25">
      <c r="A8" s="6" t="s">
        <v>24</v>
      </c>
      <c r="B8" s="7">
        <v>1500000</v>
      </c>
      <c r="C8" s="7">
        <v>370000</v>
      </c>
      <c r="D8" s="7">
        <v>1050000</v>
      </c>
      <c r="E8" s="7">
        <v>190000</v>
      </c>
      <c r="F8" s="7">
        <v>950000</v>
      </c>
      <c r="G8" s="7">
        <v>1030000</v>
      </c>
      <c r="H8" s="7">
        <v>0</v>
      </c>
      <c r="I8" s="7">
        <v>360000</v>
      </c>
      <c r="J8" s="8">
        <v>980000</v>
      </c>
      <c r="K8" s="8">
        <v>0</v>
      </c>
      <c r="L8" s="8">
        <v>0</v>
      </c>
      <c r="M8" s="8">
        <v>0</v>
      </c>
      <c r="N8" s="8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9">
        <f>SUM(B8:S8)</f>
        <v>6430000</v>
      </c>
    </row>
    <row r="9" spans="1:21" x14ac:dyDescent="0.25">
      <c r="A9" s="6" t="s">
        <v>25</v>
      </c>
      <c r="B9" s="7">
        <v>84000</v>
      </c>
      <c r="C9" s="7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24000</v>
      </c>
      <c r="K9" s="8">
        <v>0</v>
      </c>
      <c r="L9" s="8">
        <v>0</v>
      </c>
      <c r="M9" s="8">
        <v>0</v>
      </c>
      <c r="N9" s="8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9">
        <f t="shared" ref="T9:T12" si="2">SUM(B9:S9)</f>
        <v>108000</v>
      </c>
    </row>
    <row r="10" spans="1:21" x14ac:dyDescent="0.25">
      <c r="A10" s="6" t="s">
        <v>26</v>
      </c>
      <c r="B10" s="7">
        <v>126000</v>
      </c>
      <c r="C10" s="7"/>
      <c r="D10" s="7">
        <v>42000</v>
      </c>
      <c r="E10" s="7">
        <v>0</v>
      </c>
      <c r="F10" s="7">
        <v>42000</v>
      </c>
      <c r="G10" s="7">
        <v>0</v>
      </c>
      <c r="H10" s="7">
        <v>0</v>
      </c>
      <c r="I10" s="7">
        <v>0</v>
      </c>
      <c r="J10" s="8">
        <v>42000</v>
      </c>
      <c r="K10" s="8">
        <v>0</v>
      </c>
      <c r="L10" s="8">
        <v>0</v>
      </c>
      <c r="M10" s="8">
        <v>0</v>
      </c>
      <c r="N10" s="8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9">
        <f t="shared" si="2"/>
        <v>252000</v>
      </c>
    </row>
    <row r="11" spans="1:21" x14ac:dyDescent="0.25">
      <c r="A11" s="6" t="s">
        <v>27</v>
      </c>
      <c r="B11" s="7">
        <v>398000</v>
      </c>
      <c r="C11" s="7"/>
      <c r="D11" s="7">
        <v>272000</v>
      </c>
      <c r="E11" s="7">
        <v>120000</v>
      </c>
      <c r="F11" s="7">
        <v>130000</v>
      </c>
      <c r="G11" s="7">
        <v>350000</v>
      </c>
      <c r="H11" s="7">
        <v>0</v>
      </c>
      <c r="I11" s="7">
        <v>156000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9">
        <f t="shared" si="2"/>
        <v>1426000</v>
      </c>
    </row>
    <row r="12" spans="1:21" x14ac:dyDescent="0.25">
      <c r="A12" s="6" t="s">
        <v>28</v>
      </c>
      <c r="B12" s="7">
        <v>40000</v>
      </c>
      <c r="C12" s="7"/>
      <c r="D12" s="7">
        <v>25000</v>
      </c>
      <c r="E12" s="7">
        <v>12000</v>
      </c>
      <c r="F12" s="7">
        <v>24000</v>
      </c>
      <c r="G12" s="7">
        <v>60000</v>
      </c>
      <c r="H12" s="7">
        <v>0</v>
      </c>
      <c r="I12" s="7">
        <v>24000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9">
        <f t="shared" si="2"/>
        <v>185000</v>
      </c>
    </row>
    <row r="13" spans="1:21" s="13" customFormat="1" x14ac:dyDescent="0.25">
      <c r="A13" s="10" t="s">
        <v>29</v>
      </c>
      <c r="B13" s="11">
        <f>SUM(B8:B12)</f>
        <v>2148000</v>
      </c>
      <c r="C13" s="11">
        <f t="shared" ref="C13:S13" si="3">SUM(C8:C12)</f>
        <v>370000</v>
      </c>
      <c r="D13" s="11">
        <f t="shared" si="3"/>
        <v>1389000</v>
      </c>
      <c r="E13" s="11">
        <f t="shared" si="3"/>
        <v>322000</v>
      </c>
      <c r="F13" s="11">
        <f t="shared" si="3"/>
        <v>1146000</v>
      </c>
      <c r="G13" s="11">
        <f t="shared" si="3"/>
        <v>1440000</v>
      </c>
      <c r="H13" s="11">
        <f t="shared" si="3"/>
        <v>0</v>
      </c>
      <c r="I13" s="11">
        <f t="shared" si="3"/>
        <v>540000</v>
      </c>
      <c r="J13" s="12">
        <f t="shared" si="3"/>
        <v>1046000</v>
      </c>
      <c r="K13" s="12">
        <f t="shared" si="3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>SUM(T8:T12)</f>
        <v>8401000</v>
      </c>
      <c r="U13" s="14">
        <f>T7+T13</f>
        <v>12008920</v>
      </c>
    </row>
    <row r="14" spans="1:21" x14ac:dyDescent="0.25">
      <c r="A14" s="6" t="s">
        <v>30</v>
      </c>
      <c r="B14" s="7">
        <v>10000</v>
      </c>
      <c r="C14" s="7">
        <v>5000</v>
      </c>
      <c r="D14" s="7">
        <v>3000</v>
      </c>
      <c r="E14" s="7">
        <v>10000</v>
      </c>
      <c r="F14" s="7">
        <v>10000</v>
      </c>
      <c r="G14" s="7"/>
      <c r="H14" s="7"/>
      <c r="I14" s="7">
        <v>0</v>
      </c>
      <c r="J14" s="8">
        <v>5000</v>
      </c>
      <c r="K14" s="8"/>
      <c r="L14" s="8"/>
      <c r="M14" s="8"/>
      <c r="N14" s="8"/>
      <c r="O14" s="7"/>
      <c r="P14" s="7"/>
      <c r="Q14" s="7"/>
      <c r="R14" s="7"/>
      <c r="S14" s="7"/>
      <c r="T14" s="9">
        <f>SUM(B14:S14)</f>
        <v>43000</v>
      </c>
    </row>
    <row r="15" spans="1:21" x14ac:dyDescent="0.25">
      <c r="A15" s="6" t="s">
        <v>31</v>
      </c>
      <c r="B15" s="7">
        <v>100000</v>
      </c>
      <c r="C15" s="7">
        <v>15000</v>
      </c>
      <c r="D15" s="7">
        <v>30000</v>
      </c>
      <c r="E15" s="7">
        <v>20000</v>
      </c>
      <c r="F15" s="7">
        <v>80000</v>
      </c>
      <c r="G15" s="7"/>
      <c r="H15" s="7"/>
      <c r="I15" s="7">
        <v>7000</v>
      </c>
      <c r="J15" s="8">
        <v>20000</v>
      </c>
      <c r="K15" s="8"/>
      <c r="L15" s="8"/>
      <c r="M15" s="8"/>
      <c r="N15" s="8"/>
      <c r="O15" s="7"/>
      <c r="P15" s="7"/>
      <c r="Q15" s="7"/>
      <c r="R15" s="7"/>
      <c r="S15" s="7"/>
      <c r="T15" s="9">
        <f t="shared" ref="T15:T18" si="4">SUM(B15:S15)</f>
        <v>272000</v>
      </c>
    </row>
    <row r="16" spans="1:21" x14ac:dyDescent="0.25">
      <c r="A16" s="6" t="s">
        <v>32</v>
      </c>
      <c r="B16" s="7">
        <v>10000</v>
      </c>
      <c r="C16" s="7">
        <v>0</v>
      </c>
      <c r="D16" s="7">
        <v>5000</v>
      </c>
      <c r="E16" s="7">
        <v>5000</v>
      </c>
      <c r="F16" s="7">
        <v>5000</v>
      </c>
      <c r="G16" s="7"/>
      <c r="H16" s="7"/>
      <c r="I16" s="7">
        <v>5000</v>
      </c>
      <c r="J16" s="8">
        <v>5000</v>
      </c>
      <c r="K16" s="8"/>
      <c r="L16" s="8"/>
      <c r="M16" s="8"/>
      <c r="N16" s="8"/>
      <c r="O16" s="7"/>
      <c r="P16" s="7"/>
      <c r="Q16" s="7"/>
      <c r="R16" s="7"/>
      <c r="S16" s="7"/>
      <c r="T16" s="9">
        <f t="shared" si="4"/>
        <v>35000</v>
      </c>
    </row>
    <row r="17" spans="1:20" x14ac:dyDescent="0.25">
      <c r="A17" s="6" t="s">
        <v>33</v>
      </c>
      <c r="B17" s="7">
        <v>126000</v>
      </c>
      <c r="C17" s="7">
        <v>0</v>
      </c>
      <c r="D17" s="7">
        <v>20000</v>
      </c>
      <c r="E17" s="7">
        <v>0</v>
      </c>
      <c r="F17" s="7">
        <v>36000</v>
      </c>
      <c r="G17" s="7"/>
      <c r="H17" s="7"/>
      <c r="I17" s="7">
        <v>0</v>
      </c>
      <c r="J17" s="8">
        <v>36000</v>
      </c>
      <c r="K17" s="8"/>
      <c r="L17" s="8"/>
      <c r="M17" s="8"/>
      <c r="N17" s="8"/>
      <c r="O17" s="7"/>
      <c r="P17" s="7"/>
      <c r="Q17" s="7"/>
      <c r="R17" s="7"/>
      <c r="S17" s="7"/>
      <c r="T17" s="9">
        <f t="shared" si="4"/>
        <v>218000</v>
      </c>
    </row>
    <row r="18" spans="1:20" x14ac:dyDescent="0.25">
      <c r="A18" s="6" t="s">
        <v>34</v>
      </c>
      <c r="B18" s="7">
        <v>35000</v>
      </c>
      <c r="C18" s="7">
        <v>0</v>
      </c>
      <c r="D18" s="7">
        <v>8000</v>
      </c>
      <c r="E18" s="7">
        <v>0</v>
      </c>
      <c r="F18" s="7">
        <v>5000</v>
      </c>
      <c r="G18" s="7">
        <v>25000</v>
      </c>
      <c r="H18" s="7"/>
      <c r="I18" s="7">
        <v>0</v>
      </c>
      <c r="J18" s="8">
        <v>20000</v>
      </c>
      <c r="K18" s="8"/>
      <c r="L18" s="8"/>
      <c r="M18" s="8"/>
      <c r="N18" s="8"/>
      <c r="O18" s="7"/>
      <c r="P18" s="7"/>
      <c r="Q18" s="7"/>
      <c r="R18" s="7"/>
      <c r="S18" s="7"/>
      <c r="T18" s="9">
        <f t="shared" si="4"/>
        <v>93000</v>
      </c>
    </row>
    <row r="19" spans="1:20" s="13" customFormat="1" x14ac:dyDescent="0.25">
      <c r="A19" s="10" t="s">
        <v>35</v>
      </c>
      <c r="B19" s="11">
        <f>SUM(B14:B18)</f>
        <v>281000</v>
      </c>
      <c r="C19" s="11">
        <f t="shared" ref="C19:S19" si="5">SUM(C14:C18)</f>
        <v>20000</v>
      </c>
      <c r="D19" s="11">
        <f t="shared" si="5"/>
        <v>66000</v>
      </c>
      <c r="E19" s="11">
        <f t="shared" si="5"/>
        <v>35000</v>
      </c>
      <c r="F19" s="11">
        <f t="shared" si="5"/>
        <v>136000</v>
      </c>
      <c r="G19" s="11">
        <f t="shared" si="5"/>
        <v>25000</v>
      </c>
      <c r="H19" s="11">
        <f t="shared" si="5"/>
        <v>0</v>
      </c>
      <c r="I19" s="11">
        <f t="shared" si="5"/>
        <v>12000</v>
      </c>
      <c r="J19" s="12">
        <f>SUM(J14:J18)</f>
        <v>86000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1">
        <f t="shared" si="5"/>
        <v>0</v>
      </c>
      <c r="P19" s="11">
        <f t="shared" si="5"/>
        <v>0</v>
      </c>
      <c r="Q19" s="11">
        <f t="shared" si="5"/>
        <v>0</v>
      </c>
      <c r="R19" s="11">
        <f t="shared" si="5"/>
        <v>0</v>
      </c>
      <c r="S19" s="11">
        <f t="shared" si="5"/>
        <v>0</v>
      </c>
      <c r="T19" s="11">
        <f>SUM(T14:T18)</f>
        <v>661000</v>
      </c>
    </row>
    <row r="20" spans="1:20" x14ac:dyDescent="0.25">
      <c r="A20" s="6" t="s">
        <v>36</v>
      </c>
      <c r="B20" s="7">
        <v>290000</v>
      </c>
      <c r="C20" s="7">
        <v>125000</v>
      </c>
      <c r="D20" s="7">
        <v>60000</v>
      </c>
      <c r="E20" s="7">
        <v>20000</v>
      </c>
      <c r="F20" s="7">
        <v>100000</v>
      </c>
      <c r="G20" s="7">
        <v>220000</v>
      </c>
      <c r="H20" s="7"/>
      <c r="I20" s="7">
        <v>5000</v>
      </c>
      <c r="J20" s="8">
        <v>135000</v>
      </c>
      <c r="K20" s="8">
        <v>110000</v>
      </c>
      <c r="L20" s="8"/>
      <c r="M20" s="8"/>
      <c r="N20" s="8"/>
      <c r="O20" s="7"/>
      <c r="P20" s="7"/>
      <c r="Q20" s="7"/>
      <c r="R20" s="7"/>
      <c r="S20" s="7"/>
      <c r="T20" s="9">
        <f>SUM(B20:S20)</f>
        <v>1065000</v>
      </c>
    </row>
    <row r="21" spans="1:20" x14ac:dyDescent="0.25">
      <c r="A21" s="6" t="s">
        <v>37</v>
      </c>
      <c r="B21" s="7">
        <v>50000</v>
      </c>
      <c r="C21" s="7">
        <v>0</v>
      </c>
      <c r="D21" s="7"/>
      <c r="E21" s="7">
        <v>0</v>
      </c>
      <c r="F21" s="7">
        <v>10000</v>
      </c>
      <c r="G21" s="7"/>
      <c r="H21" s="7"/>
      <c r="I21" s="6"/>
      <c r="J21" s="8"/>
      <c r="K21" s="8"/>
      <c r="L21" s="8"/>
      <c r="M21" s="8"/>
      <c r="N21" s="8">
        <v>100000</v>
      </c>
      <c r="O21" s="7"/>
      <c r="P21" s="7">
        <v>0</v>
      </c>
      <c r="Q21" s="7"/>
      <c r="R21" s="7"/>
      <c r="S21" s="7"/>
      <c r="T21" s="9">
        <f t="shared" ref="T21:T23" si="6">SUM(B21:S21)</f>
        <v>160000</v>
      </c>
    </row>
    <row r="22" spans="1:20" x14ac:dyDescent="0.25">
      <c r="A22" s="6" t="s">
        <v>38</v>
      </c>
      <c r="B22" s="7">
        <v>505000</v>
      </c>
      <c r="C22" s="7">
        <v>20000</v>
      </c>
      <c r="D22" s="7">
        <v>130000</v>
      </c>
      <c r="E22" s="7">
        <v>150000</v>
      </c>
      <c r="F22" s="7">
        <v>50000</v>
      </c>
      <c r="G22" s="7">
        <v>752400</v>
      </c>
      <c r="H22" s="7">
        <v>60000</v>
      </c>
      <c r="I22" s="7">
        <v>180000</v>
      </c>
      <c r="J22" s="8">
        <v>20000</v>
      </c>
      <c r="K22" s="8"/>
      <c r="L22" s="8">
        <v>130000</v>
      </c>
      <c r="M22" s="8">
        <v>50000</v>
      </c>
      <c r="N22" s="8">
        <v>233000</v>
      </c>
      <c r="O22" s="7">
        <v>50000</v>
      </c>
      <c r="P22" s="7">
        <v>0</v>
      </c>
      <c r="Q22" s="7">
        <v>0</v>
      </c>
      <c r="R22" s="7">
        <v>60000</v>
      </c>
      <c r="S22" s="7">
        <v>0</v>
      </c>
      <c r="T22" s="9">
        <f t="shared" si="6"/>
        <v>2390400</v>
      </c>
    </row>
    <row r="23" spans="1:20" x14ac:dyDescent="0.25">
      <c r="A23" s="6" t="s">
        <v>39</v>
      </c>
      <c r="B23" s="7">
        <v>120000</v>
      </c>
      <c r="C23" s="7">
        <v>0</v>
      </c>
      <c r="D23" s="7">
        <v>30000</v>
      </c>
      <c r="E23" s="7">
        <v>0</v>
      </c>
      <c r="F23" s="7">
        <v>30000</v>
      </c>
      <c r="G23" s="7"/>
      <c r="H23" s="7"/>
      <c r="I23" s="6"/>
      <c r="J23" s="8">
        <v>100000</v>
      </c>
      <c r="K23" s="8"/>
      <c r="L23" s="8"/>
      <c r="M23" s="8"/>
      <c r="N23" s="8"/>
      <c r="O23" s="7"/>
      <c r="P23" s="7"/>
      <c r="Q23" s="7"/>
      <c r="R23" s="7"/>
      <c r="S23" s="7"/>
      <c r="T23" s="9">
        <f t="shared" si="6"/>
        <v>280000</v>
      </c>
    </row>
    <row r="24" spans="1:20" s="13" customFormat="1" x14ac:dyDescent="0.25">
      <c r="A24" s="10" t="s">
        <v>40</v>
      </c>
      <c r="B24" s="11">
        <f>SUM(B20:B23)</f>
        <v>965000</v>
      </c>
      <c r="C24" s="11">
        <f t="shared" ref="C24:S24" si="7">SUM(C20:C23)</f>
        <v>145000</v>
      </c>
      <c r="D24" s="11">
        <f t="shared" si="7"/>
        <v>220000</v>
      </c>
      <c r="E24" s="11">
        <f t="shared" si="7"/>
        <v>170000</v>
      </c>
      <c r="F24" s="11">
        <f t="shared" si="7"/>
        <v>190000</v>
      </c>
      <c r="G24" s="11">
        <f>SUM(G20:G23)</f>
        <v>972400</v>
      </c>
      <c r="H24" s="11">
        <f t="shared" si="7"/>
        <v>60000</v>
      </c>
      <c r="I24" s="11">
        <f t="shared" si="7"/>
        <v>185000</v>
      </c>
      <c r="J24" s="12">
        <f>SUM(J20:J23)</f>
        <v>255000</v>
      </c>
      <c r="K24" s="12">
        <f>SUM(K20:K23)</f>
        <v>110000</v>
      </c>
      <c r="L24" s="12">
        <f t="shared" si="7"/>
        <v>130000</v>
      </c>
      <c r="M24" s="12">
        <f t="shared" si="7"/>
        <v>50000</v>
      </c>
      <c r="N24" s="12">
        <f t="shared" si="7"/>
        <v>333000</v>
      </c>
      <c r="O24" s="11">
        <f t="shared" si="7"/>
        <v>50000</v>
      </c>
      <c r="P24" s="11">
        <f t="shared" si="7"/>
        <v>0</v>
      </c>
      <c r="Q24" s="11">
        <f t="shared" si="7"/>
        <v>0</v>
      </c>
      <c r="R24" s="11">
        <f t="shared" si="7"/>
        <v>60000</v>
      </c>
      <c r="S24" s="11">
        <f t="shared" si="7"/>
        <v>0</v>
      </c>
      <c r="T24" s="11">
        <f>SUM(T20:T23)</f>
        <v>3895400</v>
      </c>
    </row>
    <row r="25" spans="1:20" s="18" customFormat="1" x14ac:dyDescent="0.25">
      <c r="A25" s="15" t="s">
        <v>41</v>
      </c>
      <c r="B25" s="16">
        <v>144830</v>
      </c>
      <c r="C25" s="16"/>
      <c r="D25" s="16">
        <v>20000</v>
      </c>
      <c r="E25" s="16">
        <v>0</v>
      </c>
      <c r="F25" s="16">
        <v>50000</v>
      </c>
      <c r="G25" s="16"/>
      <c r="H25" s="16"/>
      <c r="I25" s="15"/>
      <c r="J25" s="17">
        <v>20000</v>
      </c>
      <c r="K25" s="17"/>
      <c r="L25" s="17"/>
      <c r="M25" s="17"/>
      <c r="N25" s="17"/>
      <c r="O25" s="16"/>
      <c r="P25" s="16"/>
      <c r="Q25" s="16"/>
      <c r="R25" s="16"/>
      <c r="S25" s="16"/>
      <c r="T25" s="9">
        <f>SUM(B25:S25)</f>
        <v>234830</v>
      </c>
    </row>
    <row r="26" spans="1:20" s="18" customFormat="1" x14ac:dyDescent="0.25">
      <c r="A26" s="15" t="s">
        <v>42</v>
      </c>
      <c r="B26" s="16">
        <v>50000</v>
      </c>
      <c r="C26" s="16"/>
      <c r="D26" s="16"/>
      <c r="E26" s="16">
        <v>0</v>
      </c>
      <c r="F26" s="16">
        <v>40000</v>
      </c>
      <c r="G26" s="16"/>
      <c r="H26" s="16"/>
      <c r="I26" s="15"/>
      <c r="J26" s="17"/>
      <c r="K26" s="17"/>
      <c r="L26" s="17"/>
      <c r="M26" s="17"/>
      <c r="N26" s="17"/>
      <c r="O26" s="16"/>
      <c r="P26" s="16"/>
      <c r="Q26" s="16"/>
      <c r="R26" s="16"/>
      <c r="S26" s="16"/>
      <c r="T26" s="9">
        <f t="shared" ref="T26:T75" si="8">SUM(B26:S26)</f>
        <v>90000</v>
      </c>
    </row>
    <row r="27" spans="1:20" s="18" customFormat="1" x14ac:dyDescent="0.25">
      <c r="A27" s="15" t="s">
        <v>43</v>
      </c>
      <c r="B27" s="16">
        <v>55000</v>
      </c>
      <c r="C27" s="16"/>
      <c r="D27" s="16"/>
      <c r="E27" s="16">
        <v>0</v>
      </c>
      <c r="F27" s="16"/>
      <c r="G27" s="16"/>
      <c r="H27" s="16"/>
      <c r="I27" s="15"/>
      <c r="J27" s="17">
        <v>32000</v>
      </c>
      <c r="K27" s="17"/>
      <c r="L27" s="17"/>
      <c r="M27" s="17"/>
      <c r="N27" s="17"/>
      <c r="O27" s="16"/>
      <c r="P27" s="16"/>
      <c r="Q27" s="16"/>
      <c r="R27" s="16"/>
      <c r="S27" s="16"/>
      <c r="T27" s="9">
        <f t="shared" si="8"/>
        <v>87000</v>
      </c>
    </row>
    <row r="28" spans="1:20" s="18" customFormat="1" x14ac:dyDescent="0.25">
      <c r="A28" s="15" t="s">
        <v>44</v>
      </c>
      <c r="B28" s="16">
        <v>250000</v>
      </c>
      <c r="C28" s="16"/>
      <c r="D28" s="16"/>
      <c r="E28" s="16">
        <v>0</v>
      </c>
      <c r="F28" s="16"/>
      <c r="G28" s="16"/>
      <c r="H28" s="16"/>
      <c r="I28" s="15"/>
      <c r="J28" s="17">
        <v>100000</v>
      </c>
      <c r="K28" s="17"/>
      <c r="L28" s="17"/>
      <c r="M28" s="17"/>
      <c r="N28" s="17"/>
      <c r="O28" s="16"/>
      <c r="P28" s="16"/>
      <c r="Q28" s="16"/>
      <c r="R28" s="16"/>
      <c r="S28" s="16"/>
      <c r="T28" s="9">
        <f t="shared" si="8"/>
        <v>350000</v>
      </c>
    </row>
    <row r="29" spans="1:20" s="18" customFormat="1" x14ac:dyDescent="0.25">
      <c r="A29" s="15" t="s">
        <v>45</v>
      </c>
      <c r="B29" s="16">
        <v>10000</v>
      </c>
      <c r="C29" s="16"/>
      <c r="D29" s="16"/>
      <c r="E29" s="16">
        <v>0</v>
      </c>
      <c r="F29" s="16"/>
      <c r="G29" s="16"/>
      <c r="H29" s="16"/>
      <c r="I29" s="15"/>
      <c r="J29" s="17"/>
      <c r="K29" s="17"/>
      <c r="L29" s="17"/>
      <c r="M29" s="17"/>
      <c r="N29" s="17"/>
      <c r="O29" s="16"/>
      <c r="P29" s="16"/>
      <c r="Q29" s="16"/>
      <c r="R29" s="16"/>
      <c r="S29" s="16"/>
      <c r="T29" s="9">
        <f t="shared" si="8"/>
        <v>10000</v>
      </c>
    </row>
    <row r="30" spans="1:20" s="18" customFormat="1" x14ac:dyDescent="0.25">
      <c r="A30" s="15" t="s">
        <v>46</v>
      </c>
      <c r="B30" s="16">
        <v>30000</v>
      </c>
      <c r="C30" s="16"/>
      <c r="D30" s="16">
        <v>20000</v>
      </c>
      <c r="E30" s="16">
        <v>0</v>
      </c>
      <c r="F30" s="16">
        <v>20000</v>
      </c>
      <c r="G30" s="16"/>
      <c r="H30" s="16"/>
      <c r="I30" s="15"/>
      <c r="J30" s="17">
        <v>10000</v>
      </c>
      <c r="K30" s="17"/>
      <c r="L30" s="17"/>
      <c r="M30" s="17"/>
      <c r="N30" s="17"/>
      <c r="O30" s="16"/>
      <c r="P30" s="16"/>
      <c r="Q30" s="16"/>
      <c r="R30" s="16"/>
      <c r="S30" s="16"/>
      <c r="T30" s="9">
        <f t="shared" si="8"/>
        <v>80000</v>
      </c>
    </row>
    <row r="31" spans="1:20" s="18" customFormat="1" x14ac:dyDescent="0.25">
      <c r="A31" s="15" t="s">
        <v>47</v>
      </c>
      <c r="B31" s="16"/>
      <c r="C31" s="16"/>
      <c r="D31" s="16"/>
      <c r="E31" s="16">
        <v>0</v>
      </c>
      <c r="F31" s="16"/>
      <c r="G31" s="16">
        <v>1649850</v>
      </c>
      <c r="H31" s="16"/>
      <c r="I31" s="15"/>
      <c r="J31" s="17"/>
      <c r="K31" s="17"/>
      <c r="L31" s="17"/>
      <c r="M31" s="17"/>
      <c r="N31" s="17"/>
      <c r="O31" s="16"/>
      <c r="P31" s="16"/>
      <c r="Q31" s="16"/>
      <c r="R31" s="16"/>
      <c r="S31" s="16"/>
      <c r="T31" s="9">
        <f t="shared" si="8"/>
        <v>1649850</v>
      </c>
    </row>
    <row r="32" spans="1:20" s="18" customFormat="1" x14ac:dyDescent="0.25">
      <c r="A32" s="15" t="s">
        <v>48</v>
      </c>
      <c r="B32" s="16"/>
      <c r="C32" s="16"/>
      <c r="D32" s="16"/>
      <c r="E32" s="16">
        <v>0</v>
      </c>
      <c r="F32" s="16">
        <v>4000</v>
      </c>
      <c r="G32" s="16">
        <v>0</v>
      </c>
      <c r="H32" s="16">
        <v>200000</v>
      </c>
      <c r="I32" s="15"/>
      <c r="J32" s="17"/>
      <c r="K32" s="17"/>
      <c r="L32" s="17"/>
      <c r="M32" s="17"/>
      <c r="N32" s="17"/>
      <c r="O32" s="16"/>
      <c r="P32" s="16"/>
      <c r="Q32" s="16"/>
      <c r="R32" s="16"/>
      <c r="S32" s="16"/>
      <c r="T32" s="9">
        <f t="shared" si="8"/>
        <v>204000</v>
      </c>
    </row>
    <row r="33" spans="1:21" s="18" customFormat="1" x14ac:dyDescent="0.25">
      <c r="A33" s="15" t="s">
        <v>49</v>
      </c>
      <c r="B33" s="16"/>
      <c r="C33" s="16"/>
      <c r="D33" s="16"/>
      <c r="E33" s="16">
        <v>0</v>
      </c>
      <c r="F33" s="16"/>
      <c r="G33" s="16"/>
      <c r="H33" s="16"/>
      <c r="I33" s="15"/>
      <c r="J33" s="17">
        <v>30000</v>
      </c>
      <c r="K33" s="17"/>
      <c r="L33" s="17"/>
      <c r="M33" s="17"/>
      <c r="N33" s="17"/>
      <c r="O33" s="16"/>
      <c r="P33" s="16"/>
      <c r="Q33" s="16"/>
      <c r="R33" s="16"/>
      <c r="S33" s="16"/>
      <c r="T33" s="9">
        <f t="shared" si="8"/>
        <v>30000</v>
      </c>
    </row>
    <row r="34" spans="1:21" s="18" customFormat="1" x14ac:dyDescent="0.25">
      <c r="A34" s="15" t="s">
        <v>50</v>
      </c>
      <c r="B34" s="16"/>
      <c r="C34" s="16"/>
      <c r="D34" s="16"/>
      <c r="E34" s="16">
        <v>0</v>
      </c>
      <c r="F34" s="16"/>
      <c r="G34" s="16"/>
      <c r="H34" s="16"/>
      <c r="I34" s="15"/>
      <c r="J34" s="17"/>
      <c r="K34" s="17"/>
      <c r="L34" s="17"/>
      <c r="M34" s="17"/>
      <c r="N34" s="17"/>
      <c r="O34" s="16"/>
      <c r="P34" s="16"/>
      <c r="Q34" s="16"/>
      <c r="R34" s="16"/>
      <c r="S34" s="16"/>
      <c r="T34" s="9">
        <f t="shared" si="8"/>
        <v>0</v>
      </c>
    </row>
    <row r="35" spans="1:21" s="18" customFormat="1" x14ac:dyDescent="0.25">
      <c r="A35" s="15" t="s">
        <v>9</v>
      </c>
      <c r="B35" s="16"/>
      <c r="C35" s="16"/>
      <c r="D35" s="16"/>
      <c r="E35" s="16">
        <v>0</v>
      </c>
      <c r="F35" s="16"/>
      <c r="G35" s="16"/>
      <c r="H35" s="16"/>
      <c r="I35" s="15"/>
      <c r="J35" s="17"/>
      <c r="K35" s="17">
        <v>20000</v>
      </c>
      <c r="L35" s="17"/>
      <c r="M35" s="17"/>
      <c r="N35" s="17"/>
      <c r="O35" s="16"/>
      <c r="P35" s="16"/>
      <c r="Q35" s="16"/>
      <c r="R35" s="16"/>
      <c r="S35" s="16"/>
      <c r="T35" s="9">
        <f t="shared" si="8"/>
        <v>20000</v>
      </c>
    </row>
    <row r="36" spans="1:21" s="18" customFormat="1" x14ac:dyDescent="0.25">
      <c r="A36" s="15" t="s">
        <v>15</v>
      </c>
      <c r="B36" s="16"/>
      <c r="C36" s="16"/>
      <c r="D36" s="16"/>
      <c r="E36" s="16"/>
      <c r="F36" s="16"/>
      <c r="G36" s="16"/>
      <c r="H36" s="16"/>
      <c r="I36" s="15"/>
      <c r="J36" s="17"/>
      <c r="K36" s="17"/>
      <c r="L36" s="17"/>
      <c r="M36" s="17"/>
      <c r="N36" s="17"/>
      <c r="O36" s="16"/>
      <c r="P36" s="16"/>
      <c r="Q36" s="16">
        <v>10000</v>
      </c>
      <c r="R36" s="16">
        <v>0</v>
      </c>
      <c r="S36" s="16">
        <v>0</v>
      </c>
      <c r="T36" s="9">
        <f t="shared" si="8"/>
        <v>10000</v>
      </c>
    </row>
    <row r="37" spans="1:21" s="18" customFormat="1" x14ac:dyDescent="0.25">
      <c r="A37" s="15" t="s">
        <v>51</v>
      </c>
      <c r="B37" s="16"/>
      <c r="C37" s="16"/>
      <c r="D37" s="16"/>
      <c r="E37" s="16">
        <v>0</v>
      </c>
      <c r="F37" s="16"/>
      <c r="G37" s="16"/>
      <c r="H37" s="16"/>
      <c r="I37" s="15"/>
      <c r="J37" s="17"/>
      <c r="K37" s="17"/>
      <c r="L37" s="17"/>
      <c r="M37" s="17">
        <v>32000</v>
      </c>
      <c r="N37" s="17"/>
      <c r="O37" s="16"/>
      <c r="P37" s="16"/>
      <c r="Q37" s="16"/>
      <c r="R37" s="16"/>
      <c r="S37" s="16"/>
      <c r="T37" s="9">
        <f t="shared" si="8"/>
        <v>32000</v>
      </c>
    </row>
    <row r="38" spans="1:21" s="18" customFormat="1" x14ac:dyDescent="0.25">
      <c r="A38" s="15" t="s">
        <v>52</v>
      </c>
      <c r="B38" s="16"/>
      <c r="C38" s="16"/>
      <c r="D38" s="16"/>
      <c r="E38" s="16">
        <v>20000</v>
      </c>
      <c r="F38" s="16"/>
      <c r="G38" s="16"/>
      <c r="H38" s="16"/>
      <c r="I38" s="15"/>
      <c r="J38" s="17"/>
      <c r="K38" s="17"/>
      <c r="L38" s="17"/>
      <c r="M38" s="17"/>
      <c r="N38" s="17"/>
      <c r="O38" s="16"/>
      <c r="P38" s="16"/>
      <c r="Q38" s="16"/>
      <c r="R38" s="16"/>
      <c r="S38" s="16"/>
      <c r="T38" s="9">
        <f t="shared" si="8"/>
        <v>20000</v>
      </c>
    </row>
    <row r="39" spans="1:21" s="13" customFormat="1" x14ac:dyDescent="0.25">
      <c r="A39" s="10" t="s">
        <v>53</v>
      </c>
      <c r="B39" s="11">
        <f>SUM(B25:B38)</f>
        <v>539830</v>
      </c>
      <c r="C39" s="11">
        <f t="shared" ref="C39:S39" si="9">SUM(C25:C38)</f>
        <v>0</v>
      </c>
      <c r="D39" s="11">
        <f t="shared" si="9"/>
        <v>40000</v>
      </c>
      <c r="E39" s="11">
        <f t="shared" si="9"/>
        <v>20000</v>
      </c>
      <c r="F39" s="11">
        <f t="shared" si="9"/>
        <v>114000</v>
      </c>
      <c r="G39" s="11">
        <f t="shared" si="9"/>
        <v>1649850</v>
      </c>
      <c r="H39" s="11">
        <f t="shared" si="9"/>
        <v>200000</v>
      </c>
      <c r="I39" s="11">
        <f t="shared" si="9"/>
        <v>0</v>
      </c>
      <c r="J39" s="12">
        <f t="shared" si="9"/>
        <v>192000</v>
      </c>
      <c r="K39" s="12">
        <f t="shared" si="9"/>
        <v>20000</v>
      </c>
      <c r="L39" s="12">
        <f t="shared" si="9"/>
        <v>0</v>
      </c>
      <c r="M39" s="12">
        <f t="shared" si="9"/>
        <v>32000</v>
      </c>
      <c r="N39" s="12">
        <f t="shared" si="9"/>
        <v>0</v>
      </c>
      <c r="O39" s="11">
        <f t="shared" si="9"/>
        <v>0</v>
      </c>
      <c r="P39" s="11">
        <f t="shared" si="9"/>
        <v>0</v>
      </c>
      <c r="Q39" s="11">
        <f t="shared" si="9"/>
        <v>10000</v>
      </c>
      <c r="R39" s="11">
        <f t="shared" si="9"/>
        <v>0</v>
      </c>
      <c r="S39" s="11">
        <f t="shared" si="9"/>
        <v>0</v>
      </c>
      <c r="T39" s="11">
        <f>SUM(T25:T38)</f>
        <v>2817680</v>
      </c>
    </row>
    <row r="40" spans="1:21" x14ac:dyDescent="0.25">
      <c r="A40" s="6" t="s">
        <v>9</v>
      </c>
      <c r="B40" s="7">
        <v>300000</v>
      </c>
      <c r="C40" s="7"/>
      <c r="D40" s="7"/>
      <c r="E40" s="7"/>
      <c r="F40" s="7">
        <v>100000</v>
      </c>
      <c r="G40" s="7"/>
      <c r="H40" s="7"/>
      <c r="I40" s="6"/>
      <c r="J40" s="8"/>
      <c r="K40" s="8"/>
      <c r="L40" s="8"/>
      <c r="M40" s="8"/>
      <c r="N40" s="8"/>
      <c r="O40" s="7"/>
      <c r="P40" s="7"/>
      <c r="Q40" s="7"/>
      <c r="R40" s="7"/>
      <c r="S40" s="7"/>
      <c r="T40" s="9">
        <f t="shared" si="8"/>
        <v>400000</v>
      </c>
    </row>
    <row r="41" spans="1:21" x14ac:dyDescent="0.25">
      <c r="A41" s="6" t="s">
        <v>54</v>
      </c>
      <c r="B41" s="7">
        <v>35000</v>
      </c>
      <c r="C41" s="7"/>
      <c r="D41" s="7"/>
      <c r="E41" s="7"/>
      <c r="F41" s="7"/>
      <c r="G41" s="7"/>
      <c r="H41" s="7"/>
      <c r="I41" s="6"/>
      <c r="J41" s="8"/>
      <c r="K41" s="8"/>
      <c r="L41" s="8"/>
      <c r="M41" s="8"/>
      <c r="N41" s="8"/>
      <c r="O41" s="7"/>
      <c r="P41" s="7"/>
      <c r="Q41" s="7"/>
      <c r="R41" s="7"/>
      <c r="S41" s="7"/>
      <c r="T41" s="9">
        <f t="shared" si="8"/>
        <v>35000</v>
      </c>
    </row>
    <row r="42" spans="1:21" x14ac:dyDescent="0.25">
      <c r="A42" s="6" t="s">
        <v>55</v>
      </c>
      <c r="B42" s="7">
        <v>12000</v>
      </c>
      <c r="C42" s="7"/>
      <c r="D42" s="7"/>
      <c r="E42" s="7"/>
      <c r="F42" s="7"/>
      <c r="G42" s="7"/>
      <c r="H42" s="7"/>
      <c r="I42" s="6"/>
      <c r="J42" s="8"/>
      <c r="K42" s="8"/>
      <c r="L42" s="8"/>
      <c r="M42" s="8"/>
      <c r="N42" s="8"/>
      <c r="O42" s="7"/>
      <c r="P42" s="7"/>
      <c r="Q42" s="7"/>
      <c r="R42" s="7"/>
      <c r="S42" s="7"/>
      <c r="T42" s="9">
        <f t="shared" si="8"/>
        <v>12000</v>
      </c>
    </row>
    <row r="43" spans="1:21" x14ac:dyDescent="0.25">
      <c r="A43" s="6" t="s">
        <v>56</v>
      </c>
      <c r="B43" s="7">
        <v>10000</v>
      </c>
      <c r="C43" s="7"/>
      <c r="D43" s="7"/>
      <c r="E43" s="7"/>
      <c r="F43" s="7"/>
      <c r="G43" s="7"/>
      <c r="H43" s="7"/>
      <c r="I43" s="6"/>
      <c r="J43" s="8"/>
      <c r="K43" s="8"/>
      <c r="L43" s="8"/>
      <c r="M43" s="8"/>
      <c r="N43" s="8"/>
      <c r="O43" s="7"/>
      <c r="P43" s="7"/>
      <c r="Q43" s="7"/>
      <c r="R43" s="7"/>
      <c r="S43" s="7"/>
      <c r="T43" s="9">
        <f t="shared" si="8"/>
        <v>10000</v>
      </c>
    </row>
    <row r="44" spans="1:21" x14ac:dyDescent="0.25">
      <c r="A44" s="6" t="s">
        <v>57</v>
      </c>
      <c r="B44" s="7"/>
      <c r="C44" s="7"/>
      <c r="D44" s="7"/>
      <c r="E44" s="7"/>
      <c r="F44" s="7">
        <v>10000</v>
      </c>
      <c r="G44" s="7"/>
      <c r="H44" s="7"/>
      <c r="I44" s="6"/>
      <c r="J44" s="8"/>
      <c r="K44" s="8"/>
      <c r="L44" s="8"/>
      <c r="M44" s="8"/>
      <c r="N44" s="8"/>
      <c r="O44" s="7"/>
      <c r="P44" s="7"/>
      <c r="Q44" s="7"/>
      <c r="R44" s="7"/>
      <c r="S44" s="7"/>
      <c r="T44" s="9">
        <f t="shared" si="8"/>
        <v>10000</v>
      </c>
    </row>
    <row r="45" spans="1:21" s="13" customFormat="1" x14ac:dyDescent="0.25">
      <c r="A45" s="10" t="s">
        <v>58</v>
      </c>
      <c r="B45" s="11">
        <f>SUM(B40:B44)</f>
        <v>357000</v>
      </c>
      <c r="C45" s="11">
        <f t="shared" ref="C45:S45" si="10">SUM(C40:C44)</f>
        <v>0</v>
      </c>
      <c r="D45" s="11">
        <f t="shared" si="10"/>
        <v>0</v>
      </c>
      <c r="E45" s="11">
        <f t="shared" si="10"/>
        <v>0</v>
      </c>
      <c r="F45" s="11">
        <f t="shared" si="10"/>
        <v>110000</v>
      </c>
      <c r="G45" s="11">
        <f t="shared" si="10"/>
        <v>0</v>
      </c>
      <c r="H45" s="11">
        <f t="shared" si="10"/>
        <v>0</v>
      </c>
      <c r="I45" s="11">
        <f t="shared" si="10"/>
        <v>0</v>
      </c>
      <c r="J45" s="12">
        <f t="shared" si="10"/>
        <v>0</v>
      </c>
      <c r="K45" s="12">
        <f t="shared" si="10"/>
        <v>0</v>
      </c>
      <c r="L45" s="12">
        <f t="shared" si="10"/>
        <v>0</v>
      </c>
      <c r="M45" s="12">
        <f t="shared" si="10"/>
        <v>0</v>
      </c>
      <c r="N45" s="12">
        <f t="shared" si="10"/>
        <v>0</v>
      </c>
      <c r="O45" s="11">
        <f t="shared" si="10"/>
        <v>0</v>
      </c>
      <c r="P45" s="11">
        <f t="shared" si="10"/>
        <v>0</v>
      </c>
      <c r="Q45" s="11">
        <f t="shared" si="10"/>
        <v>0</v>
      </c>
      <c r="R45" s="11">
        <f t="shared" si="10"/>
        <v>0</v>
      </c>
      <c r="S45" s="11">
        <f t="shared" si="10"/>
        <v>0</v>
      </c>
      <c r="T45" s="11">
        <f>SUM(T40:T44)</f>
        <v>467000</v>
      </c>
      <c r="U45" s="14">
        <f>T19+T24+T39+T45</f>
        <v>7841080</v>
      </c>
    </row>
    <row r="46" spans="1:21" x14ac:dyDescent="0.25">
      <c r="A46" s="6" t="s">
        <v>59</v>
      </c>
      <c r="B46" s="7">
        <v>0</v>
      </c>
      <c r="C46" s="7"/>
      <c r="D46" s="7">
        <v>25000</v>
      </c>
      <c r="E46" s="7"/>
      <c r="F46" s="7">
        <v>121500</v>
      </c>
      <c r="G46" s="7"/>
      <c r="H46" s="7"/>
      <c r="I46" s="6"/>
      <c r="J46" s="8"/>
      <c r="K46" s="8"/>
      <c r="L46" s="8"/>
      <c r="M46" s="8"/>
      <c r="N46" s="8"/>
      <c r="O46" s="7"/>
      <c r="P46" s="7"/>
      <c r="Q46" s="7"/>
      <c r="R46" s="7"/>
      <c r="S46" s="7"/>
      <c r="T46" s="9">
        <f t="shared" si="8"/>
        <v>146500</v>
      </c>
    </row>
    <row r="47" spans="1:21" x14ac:dyDescent="0.25">
      <c r="A47" s="6" t="s">
        <v>46</v>
      </c>
      <c r="B47" s="7">
        <v>25000</v>
      </c>
      <c r="C47" s="7"/>
      <c r="D47" s="7">
        <v>0</v>
      </c>
      <c r="E47" s="7"/>
      <c r="F47" s="7"/>
      <c r="G47" s="7"/>
      <c r="H47" s="7"/>
      <c r="I47" s="6"/>
      <c r="J47" s="8"/>
      <c r="K47" s="8"/>
      <c r="L47" s="8"/>
      <c r="M47" s="8"/>
      <c r="N47" s="8"/>
      <c r="O47" s="7"/>
      <c r="P47" s="7"/>
      <c r="Q47" s="7"/>
      <c r="R47" s="7"/>
      <c r="S47" s="7"/>
      <c r="T47" s="9">
        <f t="shared" si="8"/>
        <v>25000</v>
      </c>
    </row>
    <row r="48" spans="1:21" x14ac:dyDescent="0.25">
      <c r="A48" s="6" t="s">
        <v>9</v>
      </c>
      <c r="B48" s="7"/>
      <c r="C48" s="7"/>
      <c r="D48" s="7"/>
      <c r="E48" s="7">
        <v>0</v>
      </c>
      <c r="F48" s="7">
        <v>16200</v>
      </c>
      <c r="G48" s="7"/>
      <c r="H48" s="7"/>
      <c r="I48" s="6"/>
      <c r="J48" s="8"/>
      <c r="K48" s="8"/>
      <c r="L48" s="8"/>
      <c r="M48" s="8"/>
      <c r="N48" s="8"/>
      <c r="O48" s="7"/>
      <c r="P48" s="7"/>
      <c r="Q48" s="7"/>
      <c r="R48" s="7"/>
      <c r="S48" s="7"/>
      <c r="T48" s="9">
        <f t="shared" si="8"/>
        <v>16200</v>
      </c>
    </row>
    <row r="49" spans="1:21" x14ac:dyDescent="0.25">
      <c r="A49" s="6" t="s">
        <v>60</v>
      </c>
      <c r="B49" s="7">
        <v>787000</v>
      </c>
      <c r="C49" s="7"/>
      <c r="D49" s="7"/>
      <c r="E49" s="7"/>
      <c r="F49" s="7"/>
      <c r="G49" s="7"/>
      <c r="H49" s="7"/>
      <c r="I49" s="6"/>
      <c r="J49" s="8"/>
      <c r="K49" s="8"/>
      <c r="L49" s="8"/>
      <c r="M49" s="8"/>
      <c r="N49" s="8"/>
      <c r="O49" s="7"/>
      <c r="P49" s="7"/>
      <c r="Q49" s="7"/>
      <c r="R49" s="7"/>
      <c r="S49" s="7"/>
      <c r="T49" s="9">
        <f t="shared" si="8"/>
        <v>787000</v>
      </c>
    </row>
    <row r="50" spans="1:21" x14ac:dyDescent="0.25">
      <c r="A50" s="6" t="s">
        <v>61</v>
      </c>
      <c r="B50" s="7"/>
      <c r="C50" s="7"/>
      <c r="D50" s="7"/>
      <c r="E50" s="7"/>
      <c r="F50" s="7">
        <v>500</v>
      </c>
      <c r="G50" s="7"/>
      <c r="H50" s="7"/>
      <c r="I50" s="6"/>
      <c r="J50" s="8"/>
      <c r="K50" s="8"/>
      <c r="L50" s="8"/>
      <c r="M50" s="8"/>
      <c r="N50" s="8"/>
      <c r="O50" s="7"/>
      <c r="P50" s="7"/>
      <c r="Q50" s="7"/>
      <c r="R50" s="7"/>
      <c r="S50" s="7"/>
      <c r="T50" s="9">
        <f t="shared" si="8"/>
        <v>500</v>
      </c>
    </row>
    <row r="51" spans="1:21" x14ac:dyDescent="0.25">
      <c r="A51" s="6" t="s">
        <v>49</v>
      </c>
      <c r="B51" s="7"/>
      <c r="C51" s="7"/>
      <c r="D51" s="7"/>
      <c r="E51" s="7"/>
      <c r="F51" s="7"/>
      <c r="G51" s="7"/>
      <c r="H51" s="7"/>
      <c r="I51" s="6"/>
      <c r="J51" s="8"/>
      <c r="K51" s="8"/>
      <c r="L51" s="8"/>
      <c r="M51" s="8"/>
      <c r="N51" s="8"/>
      <c r="O51" s="7"/>
      <c r="P51" s="7"/>
      <c r="Q51" s="7"/>
      <c r="R51" s="7"/>
      <c r="S51" s="7"/>
      <c r="T51" s="9">
        <f t="shared" si="8"/>
        <v>0</v>
      </c>
    </row>
    <row r="52" spans="1:21" x14ac:dyDescent="0.25">
      <c r="A52" s="6" t="s">
        <v>42</v>
      </c>
      <c r="B52" s="7"/>
      <c r="C52" s="7"/>
      <c r="D52" s="7"/>
      <c r="E52" s="7"/>
      <c r="F52" s="7">
        <v>1500</v>
      </c>
      <c r="G52" s="7"/>
      <c r="H52" s="7"/>
      <c r="I52" s="6"/>
      <c r="J52" s="8"/>
      <c r="K52" s="8"/>
      <c r="L52" s="8"/>
      <c r="M52" s="8"/>
      <c r="N52" s="8"/>
      <c r="O52" s="7"/>
      <c r="P52" s="7"/>
      <c r="Q52" s="7"/>
      <c r="R52" s="7"/>
      <c r="S52" s="7"/>
      <c r="T52" s="9">
        <f t="shared" si="8"/>
        <v>1500</v>
      </c>
    </row>
    <row r="53" spans="1:21" x14ac:dyDescent="0.25">
      <c r="A53" s="6" t="s">
        <v>62</v>
      </c>
      <c r="B53" s="7"/>
      <c r="C53" s="7"/>
      <c r="D53" s="7"/>
      <c r="E53" s="7"/>
      <c r="F53" s="7"/>
      <c r="G53" s="7"/>
      <c r="H53" s="7"/>
      <c r="I53" s="6"/>
      <c r="J53" s="8">
        <v>10000</v>
      </c>
      <c r="K53" s="8"/>
      <c r="L53" s="8"/>
      <c r="M53" s="8"/>
      <c r="N53" s="8"/>
      <c r="O53" s="7"/>
      <c r="P53" s="7"/>
      <c r="Q53" s="7"/>
      <c r="R53" s="7"/>
      <c r="S53" s="7"/>
      <c r="T53" s="9">
        <f t="shared" si="8"/>
        <v>10000</v>
      </c>
    </row>
    <row r="54" spans="1:21" x14ac:dyDescent="0.25">
      <c r="A54" s="6" t="s">
        <v>50</v>
      </c>
      <c r="B54" s="7"/>
      <c r="C54" s="7"/>
      <c r="D54" s="7"/>
      <c r="E54" s="7"/>
      <c r="F54" s="7"/>
      <c r="G54" s="7"/>
      <c r="H54" s="7"/>
      <c r="I54" s="6"/>
      <c r="J54" s="8"/>
      <c r="K54" s="8"/>
      <c r="L54" s="8"/>
      <c r="M54" s="8"/>
      <c r="N54" s="8"/>
      <c r="O54" s="7"/>
      <c r="P54" s="7"/>
      <c r="Q54" s="7"/>
      <c r="R54" s="7"/>
      <c r="S54" s="7"/>
      <c r="T54" s="9">
        <f t="shared" si="8"/>
        <v>0</v>
      </c>
    </row>
    <row r="55" spans="1:21" x14ac:dyDescent="0.25">
      <c r="A55" s="6" t="s">
        <v>51</v>
      </c>
      <c r="B55" s="7"/>
      <c r="C55" s="7"/>
      <c r="D55" s="7"/>
      <c r="E55" s="7"/>
      <c r="F55" s="7"/>
      <c r="G55" s="7"/>
      <c r="H55" s="7"/>
      <c r="I55" s="6"/>
      <c r="J55" s="8"/>
      <c r="K55" s="8"/>
      <c r="L55" s="8"/>
      <c r="M55" s="8">
        <v>200000</v>
      </c>
      <c r="N55" s="8"/>
      <c r="O55" s="7"/>
      <c r="P55" s="7"/>
      <c r="Q55" s="7"/>
      <c r="R55" s="7"/>
      <c r="S55" s="7"/>
      <c r="T55" s="9">
        <f t="shared" si="8"/>
        <v>200000</v>
      </c>
    </row>
    <row r="56" spans="1:21" x14ac:dyDescent="0.25">
      <c r="A56" s="6" t="s">
        <v>63</v>
      </c>
      <c r="B56" s="7"/>
      <c r="C56" s="7"/>
      <c r="D56" s="7"/>
      <c r="E56" s="7"/>
      <c r="F56" s="7"/>
      <c r="G56" s="7"/>
      <c r="H56" s="7"/>
      <c r="I56" s="6"/>
      <c r="J56" s="8">
        <v>9000</v>
      </c>
      <c r="K56" s="8"/>
      <c r="L56" s="8"/>
      <c r="M56" s="8"/>
      <c r="N56" s="8"/>
      <c r="O56" s="7"/>
      <c r="P56" s="7"/>
      <c r="Q56" s="7"/>
      <c r="R56" s="7"/>
      <c r="S56" s="7"/>
      <c r="T56" s="9">
        <f t="shared" si="8"/>
        <v>9000</v>
      </c>
    </row>
    <row r="57" spans="1:21" x14ac:dyDescent="0.25">
      <c r="A57" s="6" t="s">
        <v>52</v>
      </c>
      <c r="B57" s="7"/>
      <c r="C57" s="7"/>
      <c r="D57" s="7"/>
      <c r="E57" s="7">
        <v>0</v>
      </c>
      <c r="F57" s="7"/>
      <c r="G57" s="7"/>
      <c r="H57" s="7"/>
      <c r="I57" s="6"/>
      <c r="J57" s="8"/>
      <c r="K57" s="8"/>
      <c r="L57" s="8"/>
      <c r="M57" s="8"/>
      <c r="N57" s="8"/>
      <c r="O57" s="7"/>
      <c r="P57" s="7"/>
      <c r="Q57" s="7"/>
      <c r="R57" s="7"/>
      <c r="S57" s="7"/>
      <c r="T57" s="9">
        <f t="shared" si="8"/>
        <v>0</v>
      </c>
    </row>
    <row r="58" spans="1:21" s="13" customFormat="1" x14ac:dyDescent="0.25">
      <c r="A58" s="10" t="s">
        <v>64</v>
      </c>
      <c r="B58" s="11">
        <f>SUM(B46:B57)</f>
        <v>812000</v>
      </c>
      <c r="C58" s="11">
        <f t="shared" ref="C58:S58" si="11">SUM(C46:C57)</f>
        <v>0</v>
      </c>
      <c r="D58" s="11">
        <f t="shared" si="11"/>
        <v>25000</v>
      </c>
      <c r="E58" s="11">
        <f t="shared" si="11"/>
        <v>0</v>
      </c>
      <c r="F58" s="11">
        <f t="shared" si="11"/>
        <v>139700</v>
      </c>
      <c r="G58" s="11">
        <f t="shared" si="11"/>
        <v>0</v>
      </c>
      <c r="H58" s="11">
        <f t="shared" si="11"/>
        <v>0</v>
      </c>
      <c r="I58" s="11">
        <f t="shared" si="11"/>
        <v>0</v>
      </c>
      <c r="J58" s="12">
        <f>SUM(J46:J57)</f>
        <v>19000</v>
      </c>
      <c r="K58" s="12">
        <f t="shared" si="11"/>
        <v>0</v>
      </c>
      <c r="L58" s="12">
        <f t="shared" si="11"/>
        <v>0</v>
      </c>
      <c r="M58" s="12">
        <f t="shared" si="11"/>
        <v>200000</v>
      </c>
      <c r="N58" s="12">
        <f t="shared" si="11"/>
        <v>0</v>
      </c>
      <c r="O58" s="11">
        <f t="shared" si="11"/>
        <v>0</v>
      </c>
      <c r="P58" s="11">
        <f t="shared" si="11"/>
        <v>0</v>
      </c>
      <c r="Q58" s="11">
        <f t="shared" si="11"/>
        <v>0</v>
      </c>
      <c r="R58" s="11">
        <f t="shared" si="11"/>
        <v>0</v>
      </c>
      <c r="S58" s="11">
        <f t="shared" si="11"/>
        <v>0</v>
      </c>
      <c r="T58" s="11">
        <f>SUM(T46:T57)</f>
        <v>1195700</v>
      </c>
    </row>
    <row r="59" spans="1:21" x14ac:dyDescent="0.25">
      <c r="A59" s="6" t="s">
        <v>65</v>
      </c>
      <c r="B59" s="7">
        <v>10000</v>
      </c>
      <c r="C59" s="7"/>
      <c r="D59" s="7"/>
      <c r="E59" s="7"/>
      <c r="F59" s="7"/>
      <c r="G59" s="7">
        <v>0</v>
      </c>
      <c r="H59" s="7"/>
      <c r="I59" s="6"/>
      <c r="J59" s="8"/>
      <c r="K59" s="8"/>
      <c r="L59" s="8"/>
      <c r="M59" s="8"/>
      <c r="N59" s="8"/>
      <c r="O59" s="7"/>
      <c r="P59" s="7"/>
      <c r="Q59" s="7"/>
      <c r="R59" s="7"/>
      <c r="S59" s="7"/>
      <c r="T59" s="9">
        <f t="shared" si="8"/>
        <v>10000</v>
      </c>
    </row>
    <row r="60" spans="1:21" x14ac:dyDescent="0.25">
      <c r="A60" s="6" t="s">
        <v>66</v>
      </c>
      <c r="B60" s="7">
        <v>88000</v>
      </c>
      <c r="C60" s="7"/>
      <c r="D60" s="7"/>
      <c r="E60" s="7"/>
      <c r="F60" s="7"/>
      <c r="G60" s="7">
        <v>2916000</v>
      </c>
      <c r="H60" s="7"/>
      <c r="I60" s="6"/>
      <c r="J60" s="8"/>
      <c r="K60" s="8"/>
      <c r="L60" s="8"/>
      <c r="M60" s="8"/>
      <c r="N60" s="8"/>
      <c r="O60" s="7"/>
      <c r="P60" s="7"/>
      <c r="Q60" s="7"/>
      <c r="R60" s="7"/>
      <c r="S60" s="7"/>
      <c r="T60" s="9">
        <f t="shared" si="8"/>
        <v>3004000</v>
      </c>
    </row>
    <row r="61" spans="1:21" x14ac:dyDescent="0.25">
      <c r="A61" s="6" t="s">
        <v>67</v>
      </c>
      <c r="B61" s="7">
        <v>0</v>
      </c>
      <c r="C61" s="7"/>
      <c r="D61" s="7"/>
      <c r="E61" s="7"/>
      <c r="F61" s="7"/>
      <c r="G61" s="7"/>
      <c r="H61" s="7"/>
      <c r="I61" s="6"/>
      <c r="J61" s="8"/>
      <c r="K61" s="8"/>
      <c r="L61" s="8"/>
      <c r="M61" s="8"/>
      <c r="N61" s="8"/>
      <c r="O61" s="7"/>
      <c r="P61" s="7"/>
      <c r="Q61" s="7"/>
      <c r="R61" s="7"/>
      <c r="S61" s="7"/>
      <c r="T61" s="9">
        <f t="shared" si="8"/>
        <v>0</v>
      </c>
    </row>
    <row r="62" spans="1:21" x14ac:dyDescent="0.25">
      <c r="A62" s="6" t="s">
        <v>68</v>
      </c>
      <c r="B62" s="7">
        <v>10000</v>
      </c>
      <c r="C62" s="7"/>
      <c r="D62" s="7"/>
      <c r="E62" s="7"/>
      <c r="F62" s="7"/>
      <c r="G62" s="7"/>
      <c r="H62" s="7"/>
      <c r="I62" s="6"/>
      <c r="J62" s="8"/>
      <c r="K62" s="8"/>
      <c r="L62" s="8"/>
      <c r="M62" s="8"/>
      <c r="N62" s="8"/>
      <c r="O62" s="7"/>
      <c r="P62" s="7"/>
      <c r="Q62" s="7"/>
      <c r="R62" s="7"/>
      <c r="S62" s="7"/>
      <c r="T62" s="9">
        <f t="shared" si="8"/>
        <v>10000</v>
      </c>
    </row>
    <row r="63" spans="1:21" s="13" customFormat="1" x14ac:dyDescent="0.25">
      <c r="A63" s="10" t="s">
        <v>69</v>
      </c>
      <c r="B63" s="11">
        <f>SUM(B59:B62)</f>
        <v>108000</v>
      </c>
      <c r="C63" s="11">
        <f t="shared" ref="C63:S63" si="12">SUM(C59:C62)</f>
        <v>0</v>
      </c>
      <c r="D63" s="11">
        <f t="shared" si="12"/>
        <v>0</v>
      </c>
      <c r="E63" s="11">
        <f t="shared" si="12"/>
        <v>0</v>
      </c>
      <c r="F63" s="11">
        <f t="shared" si="12"/>
        <v>0</v>
      </c>
      <c r="G63" s="11">
        <f t="shared" si="12"/>
        <v>2916000</v>
      </c>
      <c r="H63" s="11">
        <f t="shared" si="12"/>
        <v>0</v>
      </c>
      <c r="I63" s="11">
        <f t="shared" si="12"/>
        <v>0</v>
      </c>
      <c r="J63" s="12">
        <f t="shared" si="12"/>
        <v>0</v>
      </c>
      <c r="K63" s="12">
        <f t="shared" si="12"/>
        <v>0</v>
      </c>
      <c r="L63" s="12">
        <f t="shared" si="12"/>
        <v>0</v>
      </c>
      <c r="M63" s="12">
        <f t="shared" si="12"/>
        <v>0</v>
      </c>
      <c r="N63" s="12">
        <f t="shared" si="12"/>
        <v>0</v>
      </c>
      <c r="O63" s="11">
        <f t="shared" si="12"/>
        <v>0</v>
      </c>
      <c r="P63" s="11">
        <f t="shared" si="12"/>
        <v>0</v>
      </c>
      <c r="Q63" s="11">
        <f t="shared" si="12"/>
        <v>0</v>
      </c>
      <c r="R63" s="11">
        <f t="shared" si="12"/>
        <v>0</v>
      </c>
      <c r="S63" s="11">
        <f t="shared" si="12"/>
        <v>0</v>
      </c>
      <c r="T63" s="11">
        <f>SUM(T59:T62)</f>
        <v>3024000</v>
      </c>
      <c r="U63" s="14"/>
    </row>
    <row r="64" spans="1:21" x14ac:dyDescent="0.25">
      <c r="A64" s="19" t="s">
        <v>49</v>
      </c>
      <c r="B64" s="7"/>
      <c r="C64" s="7"/>
      <c r="D64" s="7"/>
      <c r="E64" s="7"/>
      <c r="F64" s="7"/>
      <c r="G64" s="7"/>
      <c r="H64" s="7"/>
      <c r="I64" s="6"/>
      <c r="J64" s="8"/>
      <c r="K64" s="8"/>
      <c r="L64" s="8"/>
      <c r="M64" s="8"/>
      <c r="N64" s="8">
        <v>0</v>
      </c>
      <c r="O64" s="7">
        <v>20000</v>
      </c>
      <c r="P64" s="7">
        <v>2561000</v>
      </c>
      <c r="Q64" s="7"/>
      <c r="R64" s="7"/>
      <c r="S64" s="7"/>
      <c r="T64" s="9">
        <f t="shared" si="8"/>
        <v>2581000</v>
      </c>
    </row>
    <row r="65" spans="1:21" x14ac:dyDescent="0.25">
      <c r="A65" s="19" t="s">
        <v>39</v>
      </c>
      <c r="B65" s="7"/>
      <c r="C65" s="7"/>
      <c r="D65" s="7"/>
      <c r="E65" s="7"/>
      <c r="F65" s="7"/>
      <c r="G65" s="7"/>
      <c r="H65" s="7">
        <v>30000</v>
      </c>
      <c r="I65" s="6"/>
      <c r="J65" s="8"/>
      <c r="K65" s="8"/>
      <c r="L65" s="8"/>
      <c r="M65" s="8"/>
      <c r="N65" s="8"/>
      <c r="O65" s="7"/>
      <c r="P65" s="7">
        <v>300000</v>
      </c>
      <c r="Q65" s="7"/>
      <c r="R65" s="7"/>
      <c r="S65" s="7"/>
      <c r="T65" s="9">
        <f t="shared" si="8"/>
        <v>330000</v>
      </c>
    </row>
    <row r="66" spans="1:21" s="13" customFormat="1" x14ac:dyDescent="0.25">
      <c r="A66" s="10" t="s">
        <v>70</v>
      </c>
      <c r="B66" s="11">
        <f t="shared" ref="B66:T66" si="13">SUM(B64:B65)</f>
        <v>0</v>
      </c>
      <c r="C66" s="11">
        <f t="shared" si="13"/>
        <v>0</v>
      </c>
      <c r="D66" s="11">
        <f t="shared" si="13"/>
        <v>0</v>
      </c>
      <c r="E66" s="11">
        <f t="shared" si="13"/>
        <v>0</v>
      </c>
      <c r="F66" s="11">
        <f t="shared" si="13"/>
        <v>0</v>
      </c>
      <c r="G66" s="11">
        <f t="shared" si="13"/>
        <v>0</v>
      </c>
      <c r="H66" s="11">
        <f t="shared" si="13"/>
        <v>30000</v>
      </c>
      <c r="I66" s="11">
        <f t="shared" si="13"/>
        <v>0</v>
      </c>
      <c r="J66" s="12">
        <f t="shared" si="13"/>
        <v>0</v>
      </c>
      <c r="K66" s="12">
        <f t="shared" si="13"/>
        <v>0</v>
      </c>
      <c r="L66" s="12">
        <f t="shared" si="13"/>
        <v>0</v>
      </c>
      <c r="M66" s="12">
        <f t="shared" si="13"/>
        <v>0</v>
      </c>
      <c r="N66" s="12">
        <f t="shared" si="13"/>
        <v>0</v>
      </c>
      <c r="O66" s="11">
        <f t="shared" si="13"/>
        <v>20000</v>
      </c>
      <c r="P66" s="11">
        <f t="shared" si="13"/>
        <v>2861000</v>
      </c>
      <c r="Q66" s="11">
        <f t="shared" si="13"/>
        <v>0</v>
      </c>
      <c r="R66" s="11">
        <f t="shared" si="13"/>
        <v>0</v>
      </c>
      <c r="S66" s="11">
        <f t="shared" si="13"/>
        <v>0</v>
      </c>
      <c r="T66" s="11">
        <f t="shared" si="13"/>
        <v>2911000</v>
      </c>
      <c r="U66" s="14">
        <f>T58+T66</f>
        <v>4106700</v>
      </c>
    </row>
    <row r="67" spans="1:21" s="18" customFormat="1" x14ac:dyDescent="0.25">
      <c r="A67" s="20" t="s">
        <v>71</v>
      </c>
      <c r="B67" s="16"/>
      <c r="C67" s="16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  <c r="O67" s="16"/>
      <c r="P67" s="16"/>
      <c r="Q67" s="16"/>
      <c r="R67" s="16"/>
      <c r="S67" s="16">
        <v>76300</v>
      </c>
      <c r="T67" s="9">
        <f t="shared" si="8"/>
        <v>76300</v>
      </c>
    </row>
    <row r="68" spans="1:21" s="18" customFormat="1" x14ac:dyDescent="0.25">
      <c r="A68" s="20" t="s">
        <v>72</v>
      </c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17"/>
      <c r="M68" s="17"/>
      <c r="N68" s="17"/>
      <c r="O68" s="16"/>
      <c r="P68" s="16"/>
      <c r="Q68" s="16"/>
      <c r="R68" s="16"/>
      <c r="S68" s="16">
        <v>7930000</v>
      </c>
      <c r="T68" s="9">
        <f t="shared" si="8"/>
        <v>7930000</v>
      </c>
    </row>
    <row r="69" spans="1:21" s="18" customFormat="1" x14ac:dyDescent="0.25">
      <c r="A69" s="20" t="s">
        <v>73</v>
      </c>
      <c r="B69" s="16"/>
      <c r="C69" s="16"/>
      <c r="D69" s="16"/>
      <c r="E69" s="16"/>
      <c r="F69" s="16"/>
      <c r="G69" s="16"/>
      <c r="H69" s="16"/>
      <c r="I69" s="16"/>
      <c r="J69" s="17"/>
      <c r="K69" s="17"/>
      <c r="L69" s="17"/>
      <c r="M69" s="17"/>
      <c r="N69" s="17"/>
      <c r="O69" s="16"/>
      <c r="P69" s="16"/>
      <c r="Q69" s="16"/>
      <c r="R69" s="16"/>
      <c r="S69" s="16">
        <v>2270000</v>
      </c>
      <c r="T69" s="9">
        <f t="shared" si="8"/>
        <v>2270000</v>
      </c>
    </row>
    <row r="70" spans="1:21" s="18" customFormat="1" x14ac:dyDescent="0.25">
      <c r="A70" s="20" t="s">
        <v>74</v>
      </c>
      <c r="B70" s="16"/>
      <c r="C70" s="16"/>
      <c r="D70" s="16"/>
      <c r="E70" s="16"/>
      <c r="F70" s="16"/>
      <c r="G70" s="16"/>
      <c r="H70" s="16"/>
      <c r="I70" s="16"/>
      <c r="J70" s="17"/>
      <c r="K70" s="17"/>
      <c r="L70" s="17"/>
      <c r="M70" s="17"/>
      <c r="N70" s="17"/>
      <c r="O70" s="16"/>
      <c r="P70" s="16"/>
      <c r="Q70" s="16"/>
      <c r="R70" s="16"/>
      <c r="S70" s="16">
        <v>42000</v>
      </c>
      <c r="T70" s="9">
        <f t="shared" si="8"/>
        <v>42000</v>
      </c>
    </row>
    <row r="71" spans="1:21" s="18" customFormat="1" x14ac:dyDescent="0.25">
      <c r="A71" s="20" t="s">
        <v>75</v>
      </c>
      <c r="B71" s="16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  <c r="O71" s="16"/>
      <c r="P71" s="16"/>
      <c r="Q71" s="16"/>
      <c r="R71" s="16"/>
      <c r="S71" s="16">
        <v>200000</v>
      </c>
      <c r="T71" s="9">
        <f t="shared" si="8"/>
        <v>200000</v>
      </c>
    </row>
    <row r="72" spans="1:21" s="18" customFormat="1" x14ac:dyDescent="0.25">
      <c r="A72" s="20" t="s">
        <v>76</v>
      </c>
      <c r="B72" s="16"/>
      <c r="C72" s="16"/>
      <c r="D72" s="16"/>
      <c r="E72" s="16"/>
      <c r="F72" s="16"/>
      <c r="G72" s="16"/>
      <c r="H72" s="16"/>
      <c r="I72" s="16"/>
      <c r="J72" s="17"/>
      <c r="K72" s="17"/>
      <c r="L72" s="17"/>
      <c r="M72" s="17"/>
      <c r="N72" s="17"/>
      <c r="O72" s="16"/>
      <c r="P72" s="16"/>
      <c r="Q72" s="16"/>
      <c r="R72" s="16"/>
      <c r="S72" s="16">
        <v>150000</v>
      </c>
      <c r="T72" s="9">
        <f t="shared" si="8"/>
        <v>150000</v>
      </c>
    </row>
    <row r="73" spans="1:21" s="18" customFormat="1" x14ac:dyDescent="0.25">
      <c r="A73" s="20" t="s">
        <v>77</v>
      </c>
      <c r="B73" s="16"/>
      <c r="C73" s="16"/>
      <c r="D73" s="16"/>
      <c r="E73" s="16"/>
      <c r="F73" s="16"/>
      <c r="G73" s="16"/>
      <c r="H73" s="16"/>
      <c r="I73" s="16"/>
      <c r="J73" s="17"/>
      <c r="K73" s="17"/>
      <c r="L73" s="17"/>
      <c r="M73" s="17"/>
      <c r="N73" s="17"/>
      <c r="O73" s="16"/>
      <c r="P73" s="16"/>
      <c r="Q73" s="16"/>
      <c r="R73" s="16"/>
      <c r="S73" s="16">
        <v>20000</v>
      </c>
      <c r="T73" s="9">
        <f t="shared" si="8"/>
        <v>20000</v>
      </c>
    </row>
    <row r="74" spans="1:21" s="18" customFormat="1" x14ac:dyDescent="0.25">
      <c r="A74" s="20" t="s">
        <v>78</v>
      </c>
      <c r="B74" s="16"/>
      <c r="C74" s="16"/>
      <c r="D74" s="16"/>
      <c r="E74" s="16"/>
      <c r="F74" s="16"/>
      <c r="G74" s="16"/>
      <c r="H74" s="16"/>
      <c r="I74" s="16"/>
      <c r="J74" s="17"/>
      <c r="K74" s="17"/>
      <c r="L74" s="17"/>
      <c r="M74" s="17"/>
      <c r="N74" s="17"/>
      <c r="O74" s="16"/>
      <c r="P74" s="16"/>
      <c r="Q74" s="16"/>
      <c r="R74" s="16"/>
      <c r="S74" s="16">
        <v>30000</v>
      </c>
      <c r="T74" s="9">
        <f t="shared" si="8"/>
        <v>30000</v>
      </c>
    </row>
    <row r="75" spans="1:21" x14ac:dyDescent="0.25">
      <c r="A75" s="21" t="s">
        <v>79</v>
      </c>
      <c r="B75" s="7"/>
      <c r="C75" s="7"/>
      <c r="D75" s="7"/>
      <c r="E75" s="7"/>
      <c r="F75" s="7"/>
      <c r="G75" s="7"/>
      <c r="H75" s="7"/>
      <c r="I75" s="6"/>
      <c r="J75" s="8"/>
      <c r="K75" s="8"/>
      <c r="L75" s="8"/>
      <c r="M75" s="8"/>
      <c r="N75" s="8"/>
      <c r="O75" s="7"/>
      <c r="P75" s="7"/>
      <c r="Q75" s="7"/>
      <c r="R75" s="7"/>
      <c r="S75" s="7">
        <v>141000</v>
      </c>
      <c r="T75" s="9">
        <f t="shared" si="8"/>
        <v>141000</v>
      </c>
    </row>
    <row r="76" spans="1:21" s="13" customFormat="1" x14ac:dyDescent="0.25">
      <c r="A76" s="10" t="s">
        <v>17</v>
      </c>
      <c r="B76" s="11">
        <f>SUM(B67:B75)</f>
        <v>0</v>
      </c>
      <c r="C76" s="11">
        <f t="shared" ref="C76:S76" si="14">SUM(C67:C75)</f>
        <v>0</v>
      </c>
      <c r="D76" s="11">
        <f t="shared" si="14"/>
        <v>0</v>
      </c>
      <c r="E76" s="11">
        <f t="shared" si="14"/>
        <v>0</v>
      </c>
      <c r="F76" s="11">
        <f t="shared" si="14"/>
        <v>0</v>
      </c>
      <c r="G76" s="11">
        <f t="shared" si="14"/>
        <v>0</v>
      </c>
      <c r="H76" s="11">
        <f t="shared" si="14"/>
        <v>0</v>
      </c>
      <c r="I76" s="11">
        <f t="shared" si="14"/>
        <v>0</v>
      </c>
      <c r="J76" s="12">
        <f t="shared" si="14"/>
        <v>0</v>
      </c>
      <c r="K76" s="12">
        <f t="shared" si="14"/>
        <v>0</v>
      </c>
      <c r="L76" s="12">
        <f t="shared" si="14"/>
        <v>0</v>
      </c>
      <c r="M76" s="12">
        <f t="shared" si="14"/>
        <v>0</v>
      </c>
      <c r="N76" s="12">
        <f t="shared" si="14"/>
        <v>0</v>
      </c>
      <c r="O76" s="11">
        <f t="shared" si="14"/>
        <v>0</v>
      </c>
      <c r="P76" s="11">
        <f t="shared" si="14"/>
        <v>0</v>
      </c>
      <c r="Q76" s="11">
        <f t="shared" si="14"/>
        <v>0</v>
      </c>
      <c r="R76" s="11">
        <f t="shared" si="14"/>
        <v>0</v>
      </c>
      <c r="S76" s="11">
        <f t="shared" si="14"/>
        <v>10859300</v>
      </c>
      <c r="T76" s="11">
        <f>SUM(T67:T75)</f>
        <v>10859300</v>
      </c>
    </row>
    <row r="77" spans="1:21" s="25" customFormat="1" ht="12.75" customHeight="1" x14ac:dyDescent="0.15">
      <c r="A77" s="22"/>
      <c r="B77" s="23">
        <f t="shared" ref="B77:T77" si="15">B7+B13+B19+B24+B39+B45+B58+B63+B66+B76</f>
        <v>8818750</v>
      </c>
      <c r="C77" s="23">
        <f t="shared" si="15"/>
        <v>535000</v>
      </c>
      <c r="D77" s="23">
        <f t="shared" si="15"/>
        <v>1740000</v>
      </c>
      <c r="E77" s="23">
        <f t="shared" si="15"/>
        <v>547000</v>
      </c>
      <c r="F77" s="23">
        <f t="shared" si="15"/>
        <v>1835700</v>
      </c>
      <c r="G77" s="23">
        <f t="shared" si="15"/>
        <v>7003250</v>
      </c>
      <c r="H77" s="23">
        <f t="shared" si="15"/>
        <v>290000</v>
      </c>
      <c r="I77" s="23">
        <f t="shared" si="15"/>
        <v>737000</v>
      </c>
      <c r="J77" s="23">
        <f t="shared" si="15"/>
        <v>1598000</v>
      </c>
      <c r="K77" s="23">
        <f t="shared" si="15"/>
        <v>130000</v>
      </c>
      <c r="L77" s="23">
        <f t="shared" si="15"/>
        <v>130000</v>
      </c>
      <c r="M77" s="23">
        <f t="shared" si="15"/>
        <v>282000</v>
      </c>
      <c r="N77" s="23">
        <f t="shared" si="15"/>
        <v>333000</v>
      </c>
      <c r="O77" s="23">
        <f t="shared" si="15"/>
        <v>70000</v>
      </c>
      <c r="P77" s="23">
        <f t="shared" si="15"/>
        <v>2861000</v>
      </c>
      <c r="Q77" s="23">
        <f t="shared" si="15"/>
        <v>10000</v>
      </c>
      <c r="R77" s="23">
        <f t="shared" si="15"/>
        <v>60000</v>
      </c>
      <c r="S77" s="23">
        <f t="shared" si="15"/>
        <v>10859300</v>
      </c>
      <c r="T77" s="23">
        <f t="shared" si="15"/>
        <v>37840000</v>
      </c>
      <c r="U77" s="24"/>
    </row>
    <row r="78" spans="1:21" x14ac:dyDescent="0.25">
      <c r="B78" s="26"/>
      <c r="C78" s="26"/>
      <c r="D78" s="26"/>
      <c r="E78" s="26"/>
      <c r="F78" s="26"/>
      <c r="G78" s="26"/>
      <c r="H78" s="26"/>
      <c r="J78" s="27"/>
      <c r="K78" s="27"/>
      <c r="L78" s="27"/>
      <c r="M78" s="27"/>
      <c r="N78" s="27"/>
      <c r="O78" s="26"/>
      <c r="P78" s="26"/>
      <c r="Q78" s="26"/>
      <c r="R78" s="26"/>
      <c r="S78" s="26"/>
      <c r="T78" s="28"/>
    </row>
    <row r="80" spans="1:21" x14ac:dyDescent="0.25">
      <c r="B80" s="1" t="s">
        <v>80</v>
      </c>
    </row>
  </sheetData>
  <printOptions horizontalCentered="1"/>
  <pageMargins left="0.35433070866141736" right="0.19685039370078741" top="0.74803149606299213" bottom="0.39370078740157483" header="0.31496062992125984" footer="0.47244094488188981"/>
  <pageSetup paperSize="9" scale="95" orientation="landscape" horizontalDpi="4294967293" r:id="rId1"/>
  <rowBreaks count="1" manualBreakCount="1">
    <brk id="39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SheetLayoutView="90" workbookViewId="0">
      <selection activeCell="A15" sqref="A15"/>
    </sheetView>
  </sheetViews>
  <sheetFormatPr defaultColWidth="9" defaultRowHeight="21" x14ac:dyDescent="0.4"/>
  <cols>
    <col min="1" max="1" width="41.59765625" style="147" customWidth="1"/>
    <col min="2" max="2" width="13.69921875" style="147" bestFit="1" customWidth="1"/>
    <col min="3" max="3" width="15.5" style="147" customWidth="1"/>
    <col min="4" max="4" width="15.69921875" style="147" customWidth="1"/>
    <col min="5" max="5" width="13.3984375" style="147" customWidth="1"/>
    <col min="6" max="6" width="17.69921875" style="147" customWidth="1"/>
    <col min="7" max="7" width="13.3984375" style="147" bestFit="1" customWidth="1"/>
    <col min="8" max="16384" width="9" style="147"/>
  </cols>
  <sheetData>
    <row r="1" spans="1:7" x14ac:dyDescent="0.4">
      <c r="F1" s="150" t="s">
        <v>273</v>
      </c>
    </row>
    <row r="2" spans="1:7" ht="23.4" x14ac:dyDescent="0.45">
      <c r="A2" s="195" t="s">
        <v>246</v>
      </c>
      <c r="B2" s="195"/>
      <c r="C2" s="195"/>
      <c r="D2" s="195"/>
      <c r="E2" s="195"/>
      <c r="F2" s="195"/>
    </row>
    <row r="3" spans="1:7" x14ac:dyDescent="0.4">
      <c r="A3" s="196" t="s">
        <v>247</v>
      </c>
      <c r="B3" s="196"/>
      <c r="C3" s="196"/>
      <c r="D3" s="196"/>
      <c r="E3" s="196"/>
      <c r="F3" s="196"/>
    </row>
    <row r="5" spans="1:7" s="158" customFormat="1" ht="24" customHeight="1" x14ac:dyDescent="0.25">
      <c r="A5" s="199" t="s">
        <v>259</v>
      </c>
      <c r="B5" s="197" t="s">
        <v>308</v>
      </c>
      <c r="C5" s="197" t="s">
        <v>309</v>
      </c>
      <c r="D5" s="197" t="s">
        <v>310</v>
      </c>
      <c r="E5" s="197" t="s">
        <v>311</v>
      </c>
      <c r="F5" s="197" t="s">
        <v>89</v>
      </c>
    </row>
    <row r="6" spans="1:7" s="158" customFormat="1" x14ac:dyDescent="0.25">
      <c r="A6" s="199"/>
      <c r="B6" s="197"/>
      <c r="C6" s="197"/>
      <c r="D6" s="197"/>
      <c r="E6" s="197"/>
      <c r="F6" s="197"/>
    </row>
    <row r="7" spans="1:7" x14ac:dyDescent="0.4">
      <c r="A7" s="184" t="s">
        <v>260</v>
      </c>
      <c r="B7" s="163">
        <v>3043000</v>
      </c>
      <c r="C7" s="162">
        <v>70000</v>
      </c>
      <c r="D7" s="162">
        <v>685671</v>
      </c>
      <c r="E7" s="162">
        <v>2311000</v>
      </c>
      <c r="F7" s="163"/>
    </row>
    <row r="8" spans="1:7" x14ac:dyDescent="0.4">
      <c r="A8" s="184" t="s">
        <v>261</v>
      </c>
      <c r="B8" s="162">
        <v>80000</v>
      </c>
      <c r="C8" s="162"/>
      <c r="D8" s="162">
        <v>39500</v>
      </c>
      <c r="E8" s="162"/>
      <c r="F8" s="163"/>
    </row>
    <row r="9" spans="1:7" x14ac:dyDescent="0.4">
      <c r="A9" s="184" t="s">
        <v>262</v>
      </c>
      <c r="B9" s="162">
        <v>90000</v>
      </c>
      <c r="C9" s="162"/>
      <c r="D9" s="162">
        <v>19000</v>
      </c>
      <c r="E9" s="162"/>
      <c r="F9" s="163"/>
    </row>
    <row r="10" spans="1:7" x14ac:dyDescent="0.4">
      <c r="A10" s="184" t="s">
        <v>263</v>
      </c>
      <c r="B10" s="163">
        <v>18991950</v>
      </c>
      <c r="C10" s="162">
        <v>400000</v>
      </c>
      <c r="D10" s="162">
        <v>18325038.609999999</v>
      </c>
      <c r="E10" s="162"/>
      <c r="F10" s="163"/>
    </row>
    <row r="11" spans="1:7" x14ac:dyDescent="0.4">
      <c r="A11" s="184" t="s">
        <v>264</v>
      </c>
      <c r="B11" s="162">
        <v>15635050</v>
      </c>
      <c r="C11" s="162"/>
      <c r="D11" s="162">
        <v>13390448.939999999</v>
      </c>
      <c r="E11" s="162"/>
      <c r="F11" s="163"/>
    </row>
    <row r="12" spans="1:7" ht="21.6" thickBot="1" x14ac:dyDescent="0.45">
      <c r="A12" s="185" t="s">
        <v>254</v>
      </c>
      <c r="B12" s="165">
        <f>SUM(B7:B11)</f>
        <v>37840000</v>
      </c>
      <c r="C12" s="165">
        <f>SUM(C7:C11)</f>
        <v>470000</v>
      </c>
      <c r="D12" s="165">
        <f>SUM(D7:D11)</f>
        <v>32459658.549999997</v>
      </c>
      <c r="E12" s="165">
        <f t="shared" ref="E12" si="0">SUM(E7:E11)</f>
        <v>2311000</v>
      </c>
      <c r="F12" s="148"/>
    </row>
    <row r="13" spans="1:7" ht="24.75" thickTop="1" x14ac:dyDescent="0.55000000000000004"/>
    <row r="14" spans="1:7" ht="24" x14ac:dyDescent="0.55000000000000004">
      <c r="D14" s="148"/>
    </row>
    <row r="16" spans="1:7" ht="24" x14ac:dyDescent="0.55000000000000004">
      <c r="C16" s="146"/>
      <c r="D16" s="41"/>
      <c r="E16" s="42"/>
      <c r="F16" s="41"/>
      <c r="G16" s="148"/>
    </row>
  </sheetData>
  <mergeCells count="8">
    <mergeCell ref="A2:F2"/>
    <mergeCell ref="A3:F3"/>
    <mergeCell ref="A5:A6"/>
    <mergeCell ref="B5:B6"/>
    <mergeCell ref="C5:C6"/>
    <mergeCell ref="F5:F6"/>
    <mergeCell ref="D5:D6"/>
    <mergeCell ref="E5:E6"/>
  </mergeCells>
  <printOptions horizontalCentered="1"/>
  <pageMargins left="0.1968503937007874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60" workbookViewId="0">
      <selection activeCell="F21" sqref="F21"/>
    </sheetView>
  </sheetViews>
  <sheetFormatPr defaultColWidth="9" defaultRowHeight="21" x14ac:dyDescent="0.4"/>
  <cols>
    <col min="1" max="1" width="9" style="147"/>
    <col min="2" max="2" width="75.69921875" style="147" bestFit="1" customWidth="1"/>
    <col min="3" max="3" width="14.3984375" style="147" bestFit="1" customWidth="1"/>
    <col min="4" max="4" width="15.19921875" style="147" customWidth="1"/>
    <col min="5" max="16384" width="9" style="147"/>
  </cols>
  <sheetData>
    <row r="1" spans="1:7" x14ac:dyDescent="0.4">
      <c r="G1" s="150" t="s">
        <v>288</v>
      </c>
    </row>
    <row r="2" spans="1:7" ht="23.4" x14ac:dyDescent="0.45">
      <c r="A2" s="195" t="s">
        <v>246</v>
      </c>
      <c r="B2" s="195"/>
      <c r="C2" s="195"/>
      <c r="D2" s="195"/>
      <c r="E2" s="195"/>
      <c r="F2" s="195"/>
      <c r="G2" s="195"/>
    </row>
    <row r="3" spans="1:7" x14ac:dyDescent="0.4">
      <c r="A3" s="204" t="s">
        <v>247</v>
      </c>
      <c r="B3" s="204"/>
      <c r="C3" s="204"/>
      <c r="D3" s="204"/>
      <c r="E3" s="204"/>
      <c r="F3" s="204"/>
      <c r="G3" s="204"/>
    </row>
    <row r="4" spans="1:7" x14ac:dyDescent="0.4">
      <c r="A4" s="205" t="s">
        <v>295</v>
      </c>
      <c r="B4" s="205"/>
      <c r="C4" s="205"/>
      <c r="D4" s="205"/>
      <c r="E4" s="205"/>
      <c r="F4" s="205"/>
      <c r="G4" s="205"/>
    </row>
    <row r="5" spans="1:7" ht="24" x14ac:dyDescent="0.55000000000000004">
      <c r="A5" s="177"/>
      <c r="B5" s="177"/>
      <c r="C5" s="177"/>
      <c r="D5" s="177"/>
      <c r="E5" s="177"/>
      <c r="F5" s="177"/>
      <c r="G5" s="177"/>
    </row>
    <row r="6" spans="1:7" x14ac:dyDescent="0.4">
      <c r="A6" s="177"/>
      <c r="B6" s="178" t="s">
        <v>300</v>
      </c>
      <c r="C6" s="177"/>
      <c r="D6" s="177"/>
      <c r="E6" s="177"/>
      <c r="F6" s="177"/>
      <c r="G6" s="177"/>
    </row>
    <row r="7" spans="1:7" x14ac:dyDescent="0.4">
      <c r="A7" s="161" t="s">
        <v>277</v>
      </c>
      <c r="B7" s="161" t="s">
        <v>296</v>
      </c>
      <c r="C7" s="161" t="s">
        <v>297</v>
      </c>
      <c r="D7" s="161" t="s">
        <v>301</v>
      </c>
      <c r="E7" s="177"/>
      <c r="F7" s="177"/>
      <c r="G7" s="177"/>
    </row>
    <row r="8" spans="1:7" x14ac:dyDescent="0.4">
      <c r="A8" s="159">
        <v>1</v>
      </c>
      <c r="B8" s="175" t="s">
        <v>289</v>
      </c>
      <c r="C8" s="179">
        <v>287500</v>
      </c>
      <c r="D8" s="179">
        <v>286500</v>
      </c>
      <c r="E8" s="176"/>
      <c r="F8" s="176"/>
      <c r="G8" s="176"/>
    </row>
    <row r="9" spans="1:7" x14ac:dyDescent="0.4">
      <c r="A9" s="159">
        <v>2</v>
      </c>
      <c r="B9" s="175" t="s">
        <v>290</v>
      </c>
      <c r="C9" s="179">
        <v>144600</v>
      </c>
      <c r="D9" s="179">
        <v>144000</v>
      </c>
      <c r="E9" s="176"/>
      <c r="F9" s="176"/>
      <c r="G9" s="176"/>
    </row>
    <row r="10" spans="1:7" x14ac:dyDescent="0.4">
      <c r="A10" s="159">
        <v>3</v>
      </c>
      <c r="B10" s="175" t="s">
        <v>291</v>
      </c>
      <c r="C10" s="180">
        <v>1009000</v>
      </c>
      <c r="D10" s="180">
        <v>700000</v>
      </c>
      <c r="E10" s="176"/>
      <c r="F10" s="176"/>
      <c r="G10" s="176"/>
    </row>
    <row r="11" spans="1:7" x14ac:dyDescent="0.4">
      <c r="A11" s="159">
        <v>4</v>
      </c>
      <c r="B11" s="175" t="s">
        <v>292</v>
      </c>
      <c r="C11" s="180">
        <v>700800</v>
      </c>
      <c r="D11" s="180">
        <v>476000</v>
      </c>
      <c r="E11" s="176"/>
      <c r="F11" s="176"/>
      <c r="G11" s="176"/>
    </row>
    <row r="12" spans="1:7" x14ac:dyDescent="0.4">
      <c r="A12" s="159">
        <v>5</v>
      </c>
      <c r="B12" s="175" t="s">
        <v>293</v>
      </c>
      <c r="C12" s="179">
        <v>71300</v>
      </c>
      <c r="D12" s="179">
        <v>71000</v>
      </c>
      <c r="E12" s="176"/>
      <c r="F12" s="176"/>
      <c r="G12" s="176"/>
    </row>
    <row r="13" spans="1:7" x14ac:dyDescent="0.4">
      <c r="A13" s="200">
        <v>6</v>
      </c>
      <c r="B13" s="175" t="s">
        <v>294</v>
      </c>
      <c r="C13" s="202">
        <v>288900</v>
      </c>
      <c r="D13" s="202">
        <v>0</v>
      </c>
      <c r="E13" s="176"/>
      <c r="F13" s="176"/>
      <c r="G13" s="176"/>
    </row>
    <row r="14" spans="1:7" x14ac:dyDescent="0.4">
      <c r="A14" s="206"/>
      <c r="B14" s="175" t="s">
        <v>298</v>
      </c>
      <c r="C14" s="207"/>
      <c r="D14" s="207"/>
      <c r="E14" s="176"/>
      <c r="F14" s="176"/>
      <c r="G14" s="176"/>
    </row>
    <row r="15" spans="1:7" x14ac:dyDescent="0.4">
      <c r="A15" s="201"/>
      <c r="B15" s="157" t="s">
        <v>299</v>
      </c>
      <c r="C15" s="203"/>
      <c r="D15" s="203"/>
      <c r="E15" s="176"/>
      <c r="F15" s="176"/>
      <c r="G15" s="176"/>
    </row>
    <row r="16" spans="1:7" ht="21.6" thickBot="1" x14ac:dyDescent="0.45">
      <c r="B16" s="164" t="s">
        <v>254</v>
      </c>
      <c r="C16" s="181">
        <f>SUM(C8:C15)</f>
        <v>2502100</v>
      </c>
      <c r="D16" s="181">
        <f>SUM(D8:D15)</f>
        <v>1677500</v>
      </c>
    </row>
    <row r="17" spans="1:7" ht="24.75" thickTop="1" x14ac:dyDescent="0.55000000000000004"/>
    <row r="18" spans="1:7" x14ac:dyDescent="0.4">
      <c r="A18" s="177"/>
      <c r="B18" s="178" t="s">
        <v>302</v>
      </c>
      <c r="C18" s="177"/>
      <c r="D18" s="177"/>
      <c r="E18" s="177"/>
      <c r="F18" s="177"/>
      <c r="G18" s="177"/>
    </row>
    <row r="19" spans="1:7" x14ac:dyDescent="0.4">
      <c r="A19" s="161" t="s">
        <v>277</v>
      </c>
      <c r="B19" s="161" t="s">
        <v>296</v>
      </c>
      <c r="C19" s="161" t="s">
        <v>297</v>
      </c>
      <c r="D19" s="177"/>
      <c r="E19" s="177"/>
      <c r="F19" s="177"/>
      <c r="G19" s="177"/>
    </row>
    <row r="20" spans="1:7" x14ac:dyDescent="0.4">
      <c r="A20" s="200">
        <v>1</v>
      </c>
      <c r="B20" s="175" t="s">
        <v>294</v>
      </c>
      <c r="C20" s="202">
        <v>170300</v>
      </c>
      <c r="D20" s="177"/>
      <c r="E20" s="176"/>
      <c r="F20" s="176"/>
      <c r="G20" s="176"/>
    </row>
    <row r="21" spans="1:7" x14ac:dyDescent="0.4">
      <c r="A21" s="201"/>
      <c r="B21" s="157" t="s">
        <v>303</v>
      </c>
      <c r="C21" s="203"/>
      <c r="D21" s="177"/>
      <c r="E21" s="176"/>
      <c r="F21" s="176"/>
      <c r="G21" s="176"/>
    </row>
    <row r="22" spans="1:7" ht="21.6" thickBot="1" x14ac:dyDescent="0.45">
      <c r="B22" s="164" t="s">
        <v>254</v>
      </c>
      <c r="C22" s="181">
        <f>SUM(C20:C21)</f>
        <v>170300</v>
      </c>
      <c r="D22" s="177"/>
    </row>
    <row r="23" spans="1:7" ht="24.75" thickTop="1" x14ac:dyDescent="0.55000000000000004"/>
  </sheetData>
  <mergeCells count="8">
    <mergeCell ref="A20:A21"/>
    <mergeCell ref="C20:C21"/>
    <mergeCell ref="A2:G2"/>
    <mergeCell ref="A3:G3"/>
    <mergeCell ref="A4:G4"/>
    <mergeCell ref="A13:A15"/>
    <mergeCell ref="C13:C15"/>
    <mergeCell ref="D13:D15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120" zoomScaleNormal="120" zoomScaleSheetLayoutView="120" workbookViewId="0">
      <pane ySplit="2" topLeftCell="A9" activePane="bottomLeft" state="frozen"/>
      <selection pane="bottomLeft" activeCell="K4" sqref="K4"/>
    </sheetView>
  </sheetViews>
  <sheetFormatPr defaultColWidth="9" defaultRowHeight="15.6" x14ac:dyDescent="0.3"/>
  <cols>
    <col min="1" max="1" width="4.699218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3984375" style="33" bestFit="1" customWidth="1"/>
    <col min="7" max="7" width="3.3984375" style="32" customWidth="1"/>
    <col min="8" max="8" width="9.8984375" style="33" bestFit="1" customWidth="1"/>
    <col min="9" max="9" width="4.09765625" style="34" bestFit="1" customWidth="1"/>
    <col min="10" max="10" width="9.09765625" style="33" bestFit="1" customWidth="1"/>
    <col min="11" max="11" width="9.8984375" style="33" bestFit="1" customWidth="1"/>
    <col min="12" max="12" width="11.19921875" style="33" bestFit="1" customWidth="1"/>
    <col min="13" max="13" width="8.59765625" style="35" customWidth="1"/>
    <col min="14" max="14" width="7.69921875" style="75" customWidth="1"/>
    <col min="15" max="16384" width="9" style="35"/>
  </cols>
  <sheetData>
    <row r="1" spans="1:14" ht="18.75" customHeight="1" x14ac:dyDescent="0.3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6" t="s">
        <v>84</v>
      </c>
      <c r="G2" s="186" t="s">
        <v>85</v>
      </c>
      <c r="H2" s="186"/>
      <c r="I2" s="186" t="s">
        <v>86</v>
      </c>
      <c r="J2" s="186"/>
      <c r="K2" s="46" t="s">
        <v>87</v>
      </c>
      <c r="L2" s="46" t="s">
        <v>88</v>
      </c>
      <c r="M2" s="45" t="s">
        <v>236</v>
      </c>
      <c r="N2" s="45" t="s">
        <v>89</v>
      </c>
    </row>
    <row r="3" spans="1:14" ht="41.4" x14ac:dyDescent="0.3">
      <c r="A3" s="208">
        <v>1</v>
      </c>
      <c r="B3" s="183" t="s">
        <v>150</v>
      </c>
      <c r="C3" s="70" t="s">
        <v>182</v>
      </c>
      <c r="D3" s="70" t="s">
        <v>183</v>
      </c>
      <c r="E3" s="50" t="s">
        <v>185</v>
      </c>
      <c r="F3" s="51">
        <v>30000</v>
      </c>
      <c r="G3" s="56">
        <v>8.1967213114754092E-2</v>
      </c>
      <c r="H3" s="51">
        <v>20000</v>
      </c>
      <c r="I3" s="55"/>
      <c r="J3" s="51"/>
      <c r="K3" s="51">
        <v>43798</v>
      </c>
      <c r="L3" s="51">
        <f t="shared" ref="L3:L5" si="0">F3+H3-J3-K3</f>
        <v>6202</v>
      </c>
      <c r="M3" s="50" t="s">
        <v>237</v>
      </c>
      <c r="N3" s="77"/>
    </row>
    <row r="4" spans="1:14" ht="41.4" x14ac:dyDescent="0.3">
      <c r="A4" s="209"/>
      <c r="B4" s="183" t="s">
        <v>150</v>
      </c>
      <c r="C4" s="70" t="s">
        <v>182</v>
      </c>
      <c r="D4" s="70" t="s">
        <v>183</v>
      </c>
      <c r="E4" s="50" t="s">
        <v>304</v>
      </c>
      <c r="F4" s="51">
        <v>32000</v>
      </c>
      <c r="G4" s="52"/>
      <c r="H4" s="51"/>
      <c r="I4" s="55"/>
      <c r="J4" s="51"/>
      <c r="K4" s="51">
        <v>17700</v>
      </c>
      <c r="L4" s="51">
        <f t="shared" si="0"/>
        <v>14300</v>
      </c>
      <c r="M4" s="50" t="s">
        <v>237</v>
      </c>
      <c r="N4" s="77"/>
    </row>
    <row r="5" spans="1:14" ht="41.4" x14ac:dyDescent="0.3">
      <c r="A5" s="209"/>
      <c r="B5" s="183" t="s">
        <v>150</v>
      </c>
      <c r="C5" s="70" t="s">
        <v>182</v>
      </c>
      <c r="D5" s="70" t="s">
        <v>183</v>
      </c>
      <c r="E5" s="50" t="s">
        <v>305</v>
      </c>
      <c r="F5" s="51">
        <v>100000</v>
      </c>
      <c r="G5" s="56">
        <v>8.1967213114754092E-2</v>
      </c>
      <c r="H5" s="51">
        <v>50000</v>
      </c>
      <c r="I5" s="55"/>
      <c r="J5" s="51"/>
      <c r="K5" s="51">
        <v>110868</v>
      </c>
      <c r="L5" s="51">
        <f t="shared" si="0"/>
        <v>39132</v>
      </c>
      <c r="M5" s="50" t="s">
        <v>237</v>
      </c>
      <c r="N5" s="77"/>
    </row>
    <row r="6" spans="1:14" ht="30" customHeight="1" x14ac:dyDescent="0.3">
      <c r="A6" s="209"/>
      <c r="B6" s="213" t="s">
        <v>150</v>
      </c>
      <c r="C6" s="213" t="s">
        <v>182</v>
      </c>
      <c r="D6" s="215" t="s">
        <v>190</v>
      </c>
      <c r="E6" s="217" t="s">
        <v>191</v>
      </c>
      <c r="F6" s="66">
        <v>20000</v>
      </c>
      <c r="G6" s="67">
        <v>4.9180327868852458E-2</v>
      </c>
      <c r="H6" s="66">
        <v>20000</v>
      </c>
      <c r="I6" s="68"/>
      <c r="J6" s="66"/>
      <c r="K6" s="66">
        <v>41305</v>
      </c>
      <c r="L6" s="66">
        <f>F6+H6-J6-K6+H7</f>
        <v>18695</v>
      </c>
      <c r="M6" s="211" t="s">
        <v>237</v>
      </c>
      <c r="N6" s="192"/>
    </row>
    <row r="7" spans="1:14" s="43" customFormat="1" x14ac:dyDescent="0.3">
      <c r="A7" s="210"/>
      <c r="B7" s="214"/>
      <c r="C7" s="214"/>
      <c r="D7" s="216"/>
      <c r="E7" s="218"/>
      <c r="F7" s="51"/>
      <c r="G7" s="56">
        <v>8.1967213114754092E-2</v>
      </c>
      <c r="H7" s="51">
        <v>20000</v>
      </c>
      <c r="I7" s="55"/>
      <c r="J7" s="51"/>
      <c r="K7" s="51"/>
      <c r="L7" s="51"/>
      <c r="M7" s="212"/>
      <c r="N7" s="194"/>
    </row>
    <row r="8" spans="1:14" ht="46.8" x14ac:dyDescent="0.3">
      <c r="A8" s="77">
        <v>2</v>
      </c>
      <c r="B8" s="183" t="s">
        <v>234</v>
      </c>
      <c r="C8" s="70" t="s">
        <v>211</v>
      </c>
      <c r="D8" s="70" t="s">
        <v>212</v>
      </c>
      <c r="E8" s="50" t="s">
        <v>213</v>
      </c>
      <c r="F8" s="51">
        <v>2241000</v>
      </c>
      <c r="G8" s="52"/>
      <c r="H8" s="51"/>
      <c r="I8" s="55"/>
      <c r="J8" s="51"/>
      <c r="K8" s="51">
        <v>0</v>
      </c>
      <c r="L8" s="51">
        <f t="shared" ref="L8:L11" si="1">F8+H8-J8-K8</f>
        <v>2241000</v>
      </c>
      <c r="M8" s="50" t="s">
        <v>237</v>
      </c>
      <c r="N8" s="77"/>
    </row>
    <row r="9" spans="1:14" ht="41.4" x14ac:dyDescent="0.3">
      <c r="A9" s="77">
        <v>3</v>
      </c>
      <c r="B9" s="183" t="s">
        <v>234</v>
      </c>
      <c r="C9" s="70" t="s">
        <v>211</v>
      </c>
      <c r="D9" s="70" t="s">
        <v>212</v>
      </c>
      <c r="E9" s="50" t="s">
        <v>214</v>
      </c>
      <c r="F9" s="51">
        <v>320000</v>
      </c>
      <c r="G9" s="52"/>
      <c r="H9" s="51"/>
      <c r="I9" s="55"/>
      <c r="J9" s="51"/>
      <c r="K9" s="51">
        <v>173000</v>
      </c>
      <c r="L9" s="51">
        <f t="shared" si="1"/>
        <v>147000</v>
      </c>
      <c r="M9" s="50" t="s">
        <v>237</v>
      </c>
      <c r="N9" s="77"/>
    </row>
    <row r="10" spans="1:14" ht="41.4" x14ac:dyDescent="0.3">
      <c r="A10" s="77">
        <v>4</v>
      </c>
      <c r="B10" s="183" t="s">
        <v>234</v>
      </c>
      <c r="C10" s="70" t="s">
        <v>211</v>
      </c>
      <c r="D10" s="70" t="s">
        <v>212</v>
      </c>
      <c r="E10" s="50" t="s">
        <v>215</v>
      </c>
      <c r="F10" s="51">
        <v>300000</v>
      </c>
      <c r="G10" s="52"/>
      <c r="H10" s="51"/>
      <c r="I10" s="55"/>
      <c r="J10" s="51"/>
      <c r="K10" s="51">
        <v>299000</v>
      </c>
      <c r="L10" s="51">
        <f t="shared" si="1"/>
        <v>1000</v>
      </c>
      <c r="M10" s="50" t="s">
        <v>237</v>
      </c>
      <c r="N10" s="77"/>
    </row>
    <row r="11" spans="1:14" s="43" customFormat="1" ht="41.4" x14ac:dyDescent="0.3">
      <c r="A11" s="171">
        <v>5</v>
      </c>
      <c r="B11" s="183" t="s">
        <v>234</v>
      </c>
      <c r="C11" s="70" t="s">
        <v>211</v>
      </c>
      <c r="D11" s="70" t="s">
        <v>212</v>
      </c>
      <c r="E11" s="65" t="s">
        <v>306</v>
      </c>
      <c r="F11" s="66">
        <v>0</v>
      </c>
      <c r="G11" s="67">
        <v>0.11475409836065574</v>
      </c>
      <c r="H11" s="66">
        <v>70000</v>
      </c>
      <c r="I11" s="68"/>
      <c r="J11" s="66"/>
      <c r="K11" s="66">
        <v>0</v>
      </c>
      <c r="L11" s="66">
        <f t="shared" si="1"/>
        <v>70000</v>
      </c>
      <c r="M11" s="50" t="s">
        <v>237</v>
      </c>
      <c r="N11" s="78" t="s">
        <v>307</v>
      </c>
    </row>
    <row r="12" spans="1:14" s="88" customFormat="1" ht="19.5" thickBot="1" x14ac:dyDescent="0.5">
      <c r="A12" s="87"/>
      <c r="B12" s="85"/>
      <c r="C12" s="86"/>
      <c r="D12" s="86"/>
      <c r="E12" s="86"/>
      <c r="F12" s="84">
        <f>SUM(F3:F10)</f>
        <v>3043000</v>
      </c>
      <c r="G12" s="84"/>
      <c r="H12" s="84">
        <f>SUM(H3:H10)</f>
        <v>110000</v>
      </c>
      <c r="I12" s="84">
        <f>SUM(I3:I10)</f>
        <v>0</v>
      </c>
      <c r="J12" s="84">
        <f>SUM(J3:J10)</f>
        <v>0</v>
      </c>
      <c r="K12" s="84">
        <f>SUM(K3:K10)</f>
        <v>685671</v>
      </c>
      <c r="L12" s="84">
        <f>SUM(L3:L10)</f>
        <v>2467329</v>
      </c>
      <c r="M12" s="81"/>
      <c r="N12" s="87"/>
    </row>
    <row r="13" spans="1:14" ht="19.5" thickTop="1" x14ac:dyDescent="0.45"/>
  </sheetData>
  <mergeCells count="10">
    <mergeCell ref="G2:H2"/>
    <mergeCell ref="I2:J2"/>
    <mergeCell ref="A3:A7"/>
    <mergeCell ref="A1:N1"/>
    <mergeCell ref="M6:M7"/>
    <mergeCell ref="N6:N7"/>
    <mergeCell ref="B6:B7"/>
    <mergeCell ref="C6:C7"/>
    <mergeCell ref="D6:D7"/>
    <mergeCell ref="E6:E7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view="pageBreakPreview" zoomScaleNormal="120" zoomScaleSheetLayoutView="100" workbookViewId="0">
      <pane ySplit="2" topLeftCell="A3" activePane="bottomLeft" state="frozen"/>
      <selection pane="bottomLeft" activeCell="E4" sqref="E4"/>
    </sheetView>
  </sheetViews>
  <sheetFormatPr defaultColWidth="9" defaultRowHeight="15.6" x14ac:dyDescent="0.3"/>
  <cols>
    <col min="1" max="1" width="5.39843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19921875" style="33" bestFit="1" customWidth="1"/>
    <col min="7" max="7" width="3.3984375" style="32" customWidth="1"/>
    <col min="8" max="8" width="9" style="33"/>
    <col min="9" max="9" width="3.59765625" style="34" bestFit="1" customWidth="1"/>
    <col min="10" max="10" width="9" style="33"/>
    <col min="11" max="11" width="9.5" style="33" bestFit="1" customWidth="1"/>
    <col min="12" max="12" width="10.19921875" style="33" bestFit="1" customWidth="1"/>
    <col min="13" max="13" width="8" style="35" customWidth="1"/>
    <col min="14" max="14" width="10.5" style="35" bestFit="1" customWidth="1"/>
    <col min="15" max="16384" width="9" style="35"/>
  </cols>
  <sheetData>
    <row r="1" spans="1:14" ht="18.75" customHeight="1" x14ac:dyDescent="0.3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7" t="s">
        <v>84</v>
      </c>
      <c r="G2" s="186" t="s">
        <v>85</v>
      </c>
      <c r="H2" s="186"/>
      <c r="I2" s="186" t="s">
        <v>86</v>
      </c>
      <c r="J2" s="186"/>
      <c r="K2" s="47" t="s">
        <v>87</v>
      </c>
      <c r="L2" s="47" t="s">
        <v>88</v>
      </c>
      <c r="M2" s="45" t="s">
        <v>236</v>
      </c>
      <c r="N2" s="48" t="s">
        <v>89</v>
      </c>
    </row>
    <row r="3" spans="1:14" ht="78" x14ac:dyDescent="0.3">
      <c r="A3" s="166">
        <v>1</v>
      </c>
      <c r="B3" s="49" t="s">
        <v>150</v>
      </c>
      <c r="C3" s="50" t="s">
        <v>171</v>
      </c>
      <c r="D3" s="50" t="s">
        <v>172</v>
      </c>
      <c r="E3" s="50" t="s">
        <v>174</v>
      </c>
      <c r="F3" s="51">
        <v>30000</v>
      </c>
      <c r="G3" s="52"/>
      <c r="H3" s="51"/>
      <c r="I3" s="55"/>
      <c r="J3" s="51"/>
      <c r="K3" s="51">
        <v>0</v>
      </c>
      <c r="L3" s="51">
        <f t="shared" ref="L3:L6" si="0">F3+H3-J3-K3</f>
        <v>30000</v>
      </c>
      <c r="M3" s="79" t="s">
        <v>278</v>
      </c>
      <c r="N3" s="166"/>
    </row>
    <row r="4" spans="1:14" ht="46.8" x14ac:dyDescent="0.3">
      <c r="A4" s="166">
        <v>2</v>
      </c>
      <c r="B4" s="49" t="s">
        <v>234</v>
      </c>
      <c r="C4" s="50" t="s">
        <v>216</v>
      </c>
      <c r="D4" s="50" t="s">
        <v>219</v>
      </c>
      <c r="E4" s="50" t="s">
        <v>220</v>
      </c>
      <c r="F4" s="51">
        <v>20000</v>
      </c>
      <c r="G4" s="52"/>
      <c r="H4" s="51"/>
      <c r="I4" s="55"/>
      <c r="J4" s="51"/>
      <c r="K4" s="51">
        <v>20000</v>
      </c>
      <c r="L4" s="51">
        <f t="shared" si="0"/>
        <v>0</v>
      </c>
      <c r="M4" s="79" t="s">
        <v>278</v>
      </c>
      <c r="N4" s="166"/>
    </row>
    <row r="5" spans="1:14" ht="46.8" x14ac:dyDescent="0.3">
      <c r="A5" s="166">
        <v>3</v>
      </c>
      <c r="B5" s="49" t="s">
        <v>234</v>
      </c>
      <c r="C5" s="50" t="s">
        <v>216</v>
      </c>
      <c r="D5" s="50" t="s">
        <v>219</v>
      </c>
      <c r="E5" s="50" t="s">
        <v>222</v>
      </c>
      <c r="F5" s="51">
        <v>20000</v>
      </c>
      <c r="G5" s="52"/>
      <c r="H5" s="51"/>
      <c r="I5" s="55"/>
      <c r="J5" s="51"/>
      <c r="K5" s="51">
        <v>19500</v>
      </c>
      <c r="L5" s="51">
        <f t="shared" si="0"/>
        <v>500</v>
      </c>
      <c r="M5" s="79" t="s">
        <v>278</v>
      </c>
      <c r="N5" s="166"/>
    </row>
    <row r="6" spans="1:14" ht="31.2" x14ac:dyDescent="0.3">
      <c r="A6" s="166">
        <v>4</v>
      </c>
      <c r="B6" s="49" t="s">
        <v>234</v>
      </c>
      <c r="C6" s="50" t="s">
        <v>216</v>
      </c>
      <c r="D6" s="50" t="s">
        <v>217</v>
      </c>
      <c r="E6" s="50" t="s">
        <v>218</v>
      </c>
      <c r="F6" s="51">
        <v>10000</v>
      </c>
      <c r="G6" s="52"/>
      <c r="H6" s="51"/>
      <c r="I6" s="55"/>
      <c r="J6" s="51"/>
      <c r="K6" s="51">
        <v>0</v>
      </c>
      <c r="L6" s="51">
        <f t="shared" si="0"/>
        <v>10000</v>
      </c>
      <c r="M6" s="79" t="s">
        <v>278</v>
      </c>
      <c r="N6" s="166"/>
    </row>
    <row r="7" spans="1:14" s="88" customFormat="1" ht="19.5" thickBot="1" x14ac:dyDescent="0.5">
      <c r="A7" s="87"/>
      <c r="B7" s="85"/>
      <c r="C7" s="86"/>
      <c r="D7" s="86"/>
      <c r="E7" s="86"/>
      <c r="F7" s="84">
        <f>SUM(F3:F6)</f>
        <v>80000</v>
      </c>
      <c r="G7" s="84"/>
      <c r="H7" s="84">
        <f t="shared" ref="H7:L7" si="1">SUM(H3:H6)</f>
        <v>0</v>
      </c>
      <c r="I7" s="84">
        <f t="shared" si="1"/>
        <v>0</v>
      </c>
      <c r="J7" s="84">
        <f t="shared" si="1"/>
        <v>0</v>
      </c>
      <c r="K7" s="84">
        <f t="shared" si="1"/>
        <v>39500</v>
      </c>
      <c r="L7" s="84">
        <f t="shared" si="1"/>
        <v>40500</v>
      </c>
      <c r="M7" s="86"/>
      <c r="N7" s="167"/>
    </row>
    <row r="8" spans="1:14" ht="19.5" thickTop="1" x14ac:dyDescent="0.45"/>
  </sheetData>
  <mergeCells count="3">
    <mergeCell ref="G2:H2"/>
    <mergeCell ref="I2:J2"/>
    <mergeCell ref="A1:N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Normal="120" zoomScaleSheetLayoutView="100" workbookViewId="0">
      <pane ySplit="2" topLeftCell="A3" activePane="bottomLeft" state="frozen"/>
      <selection pane="bottomLeft" activeCell="E5" sqref="E5"/>
    </sheetView>
  </sheetViews>
  <sheetFormatPr defaultColWidth="9" defaultRowHeight="15.6" x14ac:dyDescent="0.3"/>
  <cols>
    <col min="1" max="1" width="4.89843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19921875" style="33" bestFit="1" customWidth="1"/>
    <col min="7" max="7" width="3.3984375" style="32" customWidth="1"/>
    <col min="8" max="8" width="9" style="33"/>
    <col min="9" max="9" width="3.59765625" style="34" bestFit="1" customWidth="1"/>
    <col min="10" max="10" width="9" style="33"/>
    <col min="11" max="11" width="9.5" style="33" bestFit="1" customWidth="1"/>
    <col min="12" max="12" width="10.19921875" style="33" bestFit="1" customWidth="1"/>
    <col min="13" max="13" width="7.69921875" style="35" customWidth="1"/>
    <col min="14" max="14" width="10.5" style="35" bestFit="1" customWidth="1"/>
    <col min="15" max="16384" width="9" style="35"/>
  </cols>
  <sheetData>
    <row r="1" spans="1:14" ht="18.75" customHeight="1" x14ac:dyDescent="0.3">
      <c r="A1" s="189" t="s">
        <v>241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7" t="s">
        <v>84</v>
      </c>
      <c r="G2" s="186" t="s">
        <v>85</v>
      </c>
      <c r="H2" s="186"/>
      <c r="I2" s="186" t="s">
        <v>86</v>
      </c>
      <c r="J2" s="186"/>
      <c r="K2" s="47" t="s">
        <v>87</v>
      </c>
      <c r="L2" s="47" t="s">
        <v>88</v>
      </c>
      <c r="M2" s="45" t="s">
        <v>236</v>
      </c>
      <c r="N2" s="48" t="s">
        <v>89</v>
      </c>
    </row>
    <row r="3" spans="1:14" ht="93.6" x14ac:dyDescent="0.3">
      <c r="A3" s="166">
        <v>1</v>
      </c>
      <c r="B3" s="49" t="s">
        <v>150</v>
      </c>
      <c r="C3" s="50" t="s">
        <v>240</v>
      </c>
      <c r="D3" s="50" t="s">
        <v>208</v>
      </c>
      <c r="E3" s="50" t="s">
        <v>209</v>
      </c>
      <c r="F3" s="51">
        <v>50000</v>
      </c>
      <c r="G3" s="52"/>
      <c r="H3" s="51"/>
      <c r="I3" s="55"/>
      <c r="J3" s="51"/>
      <c r="K3" s="51"/>
      <c r="L3" s="51">
        <f t="shared" ref="L3:L5" si="0">F3+H3-J3-K3</f>
        <v>50000</v>
      </c>
      <c r="M3" s="79" t="s">
        <v>278</v>
      </c>
      <c r="N3" s="166"/>
    </row>
    <row r="4" spans="1:14" ht="93.6" x14ac:dyDescent="0.3">
      <c r="A4" s="166">
        <v>2</v>
      </c>
      <c r="B4" s="49" t="s">
        <v>150</v>
      </c>
      <c r="C4" s="50" t="s">
        <v>240</v>
      </c>
      <c r="D4" s="50" t="s">
        <v>208</v>
      </c>
      <c r="E4" s="50" t="s">
        <v>210</v>
      </c>
      <c r="F4" s="51">
        <v>20000</v>
      </c>
      <c r="G4" s="52"/>
      <c r="H4" s="51"/>
      <c r="I4" s="55"/>
      <c r="J4" s="51"/>
      <c r="K4" s="51">
        <v>19000</v>
      </c>
      <c r="L4" s="51">
        <f t="shared" si="0"/>
        <v>1000</v>
      </c>
      <c r="M4" s="79" t="s">
        <v>237</v>
      </c>
      <c r="N4" s="166"/>
    </row>
    <row r="5" spans="1:14" ht="46.8" x14ac:dyDescent="0.3">
      <c r="A5" s="166">
        <v>3</v>
      </c>
      <c r="B5" s="49" t="s">
        <v>234</v>
      </c>
      <c r="C5" s="50" t="s">
        <v>216</v>
      </c>
      <c r="D5" s="50" t="s">
        <v>219</v>
      </c>
      <c r="E5" s="50" t="s">
        <v>221</v>
      </c>
      <c r="F5" s="51">
        <v>20000</v>
      </c>
      <c r="G5" s="52"/>
      <c r="H5" s="51"/>
      <c r="I5" s="55"/>
      <c r="J5" s="51"/>
      <c r="K5" s="51">
        <v>0</v>
      </c>
      <c r="L5" s="51">
        <f t="shared" si="0"/>
        <v>20000</v>
      </c>
      <c r="M5" s="79" t="s">
        <v>278</v>
      </c>
      <c r="N5" s="166"/>
    </row>
    <row r="6" spans="1:14" s="88" customFormat="1" ht="19.5" thickBot="1" x14ac:dyDescent="0.5">
      <c r="A6" s="87"/>
      <c r="B6" s="85"/>
      <c r="C6" s="86"/>
      <c r="D6" s="86"/>
      <c r="E6" s="86"/>
      <c r="F6" s="84">
        <f>SUM(F3:F5)</f>
        <v>90000</v>
      </c>
      <c r="G6" s="84"/>
      <c r="H6" s="84">
        <f t="shared" ref="H6:L6" si="1">SUM(H3:H5)</f>
        <v>0</v>
      </c>
      <c r="I6" s="84">
        <f t="shared" si="1"/>
        <v>0</v>
      </c>
      <c r="J6" s="84">
        <f t="shared" si="1"/>
        <v>0</v>
      </c>
      <c r="K6" s="84">
        <f t="shared" si="1"/>
        <v>19000</v>
      </c>
      <c r="L6" s="84">
        <f t="shared" si="1"/>
        <v>71000</v>
      </c>
      <c r="M6" s="86"/>
      <c r="N6" s="90"/>
    </row>
    <row r="7" spans="1:14" ht="19.5" thickTop="1" x14ac:dyDescent="0.45"/>
  </sheetData>
  <mergeCells count="3">
    <mergeCell ref="G2:H2"/>
    <mergeCell ref="I2:J2"/>
    <mergeCell ref="A1:N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Normal="120" zoomScaleSheetLayoutView="100" workbookViewId="0">
      <pane ySplit="2" topLeftCell="A21" activePane="bottomLeft" state="frozen"/>
      <selection pane="bottomLeft" activeCell="F30" sqref="F30"/>
    </sheetView>
  </sheetViews>
  <sheetFormatPr defaultColWidth="9" defaultRowHeight="15.6" x14ac:dyDescent="0.3"/>
  <cols>
    <col min="1" max="1" width="7.19921875" style="74" customWidth="1"/>
    <col min="2" max="2" width="7.3984375" style="30" bestFit="1" customWidth="1"/>
    <col min="3" max="3" width="9.5" style="31" bestFit="1" customWidth="1"/>
    <col min="4" max="4" width="7.3984375" style="31" bestFit="1" customWidth="1"/>
    <col min="5" max="5" width="20.5" style="31" bestFit="1" customWidth="1"/>
    <col min="6" max="6" width="11.19921875" style="33" bestFit="1" customWidth="1"/>
    <col min="7" max="7" width="3.3984375" style="32" customWidth="1"/>
    <col min="8" max="8" width="9" style="33"/>
    <col min="9" max="9" width="3.59765625" style="34" bestFit="1" customWidth="1"/>
    <col min="10" max="10" width="10.5" style="33" bestFit="1" customWidth="1"/>
    <col min="11" max="11" width="10.69921875" style="33" bestFit="1" customWidth="1"/>
    <col min="12" max="12" width="10.19921875" style="33" bestFit="1" customWidth="1"/>
    <col min="13" max="13" width="9.59765625" style="92" customWidth="1"/>
    <col min="14" max="14" width="11.3984375" style="75" customWidth="1"/>
    <col min="15" max="15" width="9" style="35"/>
    <col min="16" max="16" width="9.5" style="35" bestFit="1" customWidth="1"/>
    <col min="17" max="16384" width="9" style="35"/>
  </cols>
  <sheetData>
    <row r="1" spans="1:14" ht="18.75" customHeight="1" x14ac:dyDescent="0.3">
      <c r="A1" s="189" t="s">
        <v>242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37" customFormat="1" x14ac:dyDescent="0.25">
      <c r="A2" s="45" t="s">
        <v>277</v>
      </c>
      <c r="B2" s="45" t="s">
        <v>149</v>
      </c>
      <c r="C2" s="45" t="s">
        <v>114</v>
      </c>
      <c r="D2" s="45" t="s">
        <v>81</v>
      </c>
      <c r="E2" s="45" t="s">
        <v>279</v>
      </c>
      <c r="F2" s="47" t="s">
        <v>84</v>
      </c>
      <c r="G2" s="186" t="s">
        <v>85</v>
      </c>
      <c r="H2" s="186"/>
      <c r="I2" s="186" t="s">
        <v>86</v>
      </c>
      <c r="J2" s="186"/>
      <c r="K2" s="47" t="s">
        <v>87</v>
      </c>
      <c r="L2" s="47" t="s">
        <v>88</v>
      </c>
      <c r="M2" s="45" t="s">
        <v>236</v>
      </c>
      <c r="N2" s="48" t="s">
        <v>89</v>
      </c>
    </row>
    <row r="3" spans="1:14" ht="72" x14ac:dyDescent="0.3">
      <c r="A3" s="166">
        <v>1</v>
      </c>
      <c r="B3" s="182" t="s">
        <v>150</v>
      </c>
      <c r="C3" s="71" t="s">
        <v>171</v>
      </c>
      <c r="D3" s="71" t="s">
        <v>172</v>
      </c>
      <c r="E3" s="50" t="s">
        <v>173</v>
      </c>
      <c r="F3" s="51">
        <v>30000</v>
      </c>
      <c r="G3" s="52"/>
      <c r="H3" s="51"/>
      <c r="I3" s="55"/>
      <c r="J3" s="51"/>
      <c r="K3" s="51">
        <v>0</v>
      </c>
      <c r="L3" s="51">
        <f t="shared" ref="L3:L24" si="0">F3+H3-J3-K3</f>
        <v>30000</v>
      </c>
      <c r="M3" s="50" t="s">
        <v>278</v>
      </c>
      <c r="N3" s="166"/>
    </row>
    <row r="4" spans="1:14" ht="72" x14ac:dyDescent="0.3">
      <c r="A4" s="166">
        <v>2</v>
      </c>
      <c r="B4" s="182" t="s">
        <v>150</v>
      </c>
      <c r="C4" s="71" t="s">
        <v>171</v>
      </c>
      <c r="D4" s="71" t="s">
        <v>172</v>
      </c>
      <c r="E4" s="50" t="s">
        <v>152</v>
      </c>
      <c r="F4" s="51">
        <v>200000</v>
      </c>
      <c r="G4" s="52"/>
      <c r="H4" s="51"/>
      <c r="I4" s="55"/>
      <c r="J4" s="51"/>
      <c r="K4" s="51">
        <v>99600</v>
      </c>
      <c r="L4" s="51">
        <f t="shared" si="0"/>
        <v>100400</v>
      </c>
      <c r="M4" s="50" t="s">
        <v>278</v>
      </c>
      <c r="N4" s="166"/>
    </row>
    <row r="5" spans="1:14" ht="72" x14ac:dyDescent="0.3">
      <c r="A5" s="166">
        <v>3</v>
      </c>
      <c r="B5" s="182" t="s">
        <v>150</v>
      </c>
      <c r="C5" s="71" t="s">
        <v>171</v>
      </c>
      <c r="D5" s="71" t="s">
        <v>172</v>
      </c>
      <c r="E5" s="50" t="s">
        <v>232</v>
      </c>
      <c r="F5" s="51">
        <v>30000</v>
      </c>
      <c r="G5" s="52"/>
      <c r="H5" s="51"/>
      <c r="I5" s="55"/>
      <c r="J5" s="51"/>
      <c r="K5" s="51"/>
      <c r="L5" s="51">
        <f t="shared" si="0"/>
        <v>30000</v>
      </c>
      <c r="M5" s="50" t="s">
        <v>237</v>
      </c>
      <c r="N5" s="166"/>
    </row>
    <row r="6" spans="1:14" ht="62.4" x14ac:dyDescent="0.3">
      <c r="A6" s="166">
        <v>4</v>
      </c>
      <c r="B6" s="49" t="s">
        <v>150</v>
      </c>
      <c r="C6" s="50" t="s">
        <v>175</v>
      </c>
      <c r="D6" s="50" t="s">
        <v>176</v>
      </c>
      <c r="E6" s="50" t="s">
        <v>178</v>
      </c>
      <c r="F6" s="51">
        <v>50000</v>
      </c>
      <c r="G6" s="52"/>
      <c r="H6" s="51"/>
      <c r="I6" s="55"/>
      <c r="J6" s="51"/>
      <c r="K6" s="51">
        <v>0</v>
      </c>
      <c r="L6" s="51">
        <f t="shared" si="0"/>
        <v>50000</v>
      </c>
      <c r="M6" s="50" t="s">
        <v>278</v>
      </c>
      <c r="N6" s="166"/>
    </row>
    <row r="7" spans="1:14" ht="62.4" x14ac:dyDescent="0.3">
      <c r="A7" s="166">
        <v>5</v>
      </c>
      <c r="B7" s="49" t="s">
        <v>150</v>
      </c>
      <c r="C7" s="50" t="s">
        <v>175</v>
      </c>
      <c r="D7" s="50" t="s">
        <v>176</v>
      </c>
      <c r="E7" s="50" t="s">
        <v>180</v>
      </c>
      <c r="F7" s="51">
        <v>20000</v>
      </c>
      <c r="G7" s="52"/>
      <c r="H7" s="51"/>
      <c r="I7" s="55"/>
      <c r="J7" s="51"/>
      <c r="K7" s="51">
        <v>0</v>
      </c>
      <c r="L7" s="51">
        <f t="shared" si="0"/>
        <v>20000</v>
      </c>
      <c r="M7" s="50" t="s">
        <v>278</v>
      </c>
      <c r="N7" s="166"/>
    </row>
    <row r="8" spans="1:14" ht="93.6" x14ac:dyDescent="0.3">
      <c r="A8" s="166">
        <v>6</v>
      </c>
      <c r="B8" s="49" t="s">
        <v>150</v>
      </c>
      <c r="C8" s="50" t="s">
        <v>192</v>
      </c>
      <c r="D8" s="50" t="s">
        <v>193</v>
      </c>
      <c r="E8" s="50" t="s">
        <v>196</v>
      </c>
      <c r="F8" s="51">
        <v>30000</v>
      </c>
      <c r="G8" s="52"/>
      <c r="H8" s="51"/>
      <c r="I8" s="55"/>
      <c r="J8" s="51"/>
      <c r="K8" s="51">
        <v>30000</v>
      </c>
      <c r="L8" s="51">
        <f t="shared" si="0"/>
        <v>0</v>
      </c>
      <c r="M8" s="50" t="s">
        <v>278</v>
      </c>
      <c r="N8" s="166"/>
    </row>
    <row r="9" spans="1:14" ht="46.8" x14ac:dyDescent="0.3">
      <c r="A9" s="166">
        <v>7</v>
      </c>
      <c r="B9" s="49" t="s">
        <v>150</v>
      </c>
      <c r="C9" s="50" t="s">
        <v>197</v>
      </c>
      <c r="D9" s="50" t="s">
        <v>198</v>
      </c>
      <c r="E9" s="50" t="s">
        <v>199</v>
      </c>
      <c r="F9" s="51">
        <v>50000</v>
      </c>
      <c r="G9" s="52"/>
      <c r="H9" s="51"/>
      <c r="I9" s="55"/>
      <c r="J9" s="51"/>
      <c r="K9" s="51"/>
      <c r="L9" s="51">
        <f t="shared" si="0"/>
        <v>50000</v>
      </c>
      <c r="M9" s="50" t="s">
        <v>244</v>
      </c>
      <c r="N9" s="166"/>
    </row>
    <row r="10" spans="1:14" x14ac:dyDescent="0.3">
      <c r="A10" s="219">
        <v>8</v>
      </c>
      <c r="B10" s="49"/>
      <c r="C10" s="50"/>
      <c r="D10" s="50"/>
      <c r="E10" s="50" t="s">
        <v>200</v>
      </c>
      <c r="F10" s="51">
        <v>32000</v>
      </c>
      <c r="G10" s="52"/>
      <c r="H10" s="51"/>
      <c r="I10" s="55"/>
      <c r="J10" s="51"/>
      <c r="K10" s="51">
        <v>32000</v>
      </c>
      <c r="L10" s="51">
        <f t="shared" si="0"/>
        <v>0</v>
      </c>
      <c r="M10" s="50" t="s">
        <v>244</v>
      </c>
      <c r="N10" s="166"/>
    </row>
    <row r="11" spans="1:14" x14ac:dyDescent="0.3">
      <c r="A11" s="221"/>
      <c r="B11" s="49"/>
      <c r="C11" s="50"/>
      <c r="D11" s="50"/>
      <c r="E11" s="50" t="s">
        <v>201</v>
      </c>
      <c r="F11" s="51">
        <v>200000</v>
      </c>
      <c r="G11" s="52"/>
      <c r="H11" s="51"/>
      <c r="I11" s="55"/>
      <c r="J11" s="51"/>
      <c r="K11" s="51">
        <v>198000</v>
      </c>
      <c r="L11" s="51">
        <f t="shared" si="0"/>
        <v>2000</v>
      </c>
      <c r="M11" s="50" t="s">
        <v>244</v>
      </c>
      <c r="N11" s="166"/>
    </row>
    <row r="12" spans="1:14" ht="46.8" x14ac:dyDescent="0.3">
      <c r="A12" s="219">
        <v>9</v>
      </c>
      <c r="B12" s="49" t="s">
        <v>150</v>
      </c>
      <c r="C12" s="50" t="s">
        <v>197</v>
      </c>
      <c r="D12" s="50" t="s">
        <v>207</v>
      </c>
      <c r="E12" s="50" t="s">
        <v>151</v>
      </c>
      <c r="F12" s="51">
        <v>100000</v>
      </c>
      <c r="G12" s="52"/>
      <c r="H12" s="51"/>
      <c r="I12" s="55"/>
      <c r="J12" s="51"/>
      <c r="K12" s="51">
        <v>9100</v>
      </c>
      <c r="L12" s="51">
        <f t="shared" si="0"/>
        <v>90900</v>
      </c>
      <c r="M12" s="50" t="s">
        <v>244</v>
      </c>
      <c r="N12" s="166"/>
    </row>
    <row r="13" spans="1:14" ht="46.8" x14ac:dyDescent="0.3">
      <c r="A13" s="220"/>
      <c r="B13" s="49" t="s">
        <v>150</v>
      </c>
      <c r="C13" s="50" t="s">
        <v>197</v>
      </c>
      <c r="D13" s="50" t="s">
        <v>207</v>
      </c>
      <c r="E13" s="50" t="s">
        <v>202</v>
      </c>
      <c r="F13" s="51">
        <v>48000</v>
      </c>
      <c r="G13" s="52"/>
      <c r="H13" s="51"/>
      <c r="I13" s="55"/>
      <c r="J13" s="51"/>
      <c r="K13" s="51">
        <v>48000</v>
      </c>
      <c r="L13" s="51">
        <f t="shared" si="0"/>
        <v>0</v>
      </c>
      <c r="M13" s="50" t="s">
        <v>244</v>
      </c>
      <c r="N13" s="166"/>
    </row>
    <row r="14" spans="1:14" ht="46.8" x14ac:dyDescent="0.3">
      <c r="A14" s="220"/>
      <c r="B14" s="49" t="s">
        <v>150</v>
      </c>
      <c r="C14" s="50" t="s">
        <v>197</v>
      </c>
      <c r="D14" s="50" t="s">
        <v>207</v>
      </c>
      <c r="E14" s="50" t="s">
        <v>203</v>
      </c>
      <c r="F14" s="51">
        <v>50000</v>
      </c>
      <c r="G14" s="52"/>
      <c r="H14" s="51"/>
      <c r="I14" s="55"/>
      <c r="J14" s="51"/>
      <c r="K14" s="51">
        <v>43700</v>
      </c>
      <c r="L14" s="51">
        <f t="shared" si="0"/>
        <v>6300</v>
      </c>
      <c r="M14" s="50" t="s">
        <v>244</v>
      </c>
      <c r="N14" s="166"/>
    </row>
    <row r="15" spans="1:14" ht="46.8" x14ac:dyDescent="0.3">
      <c r="A15" s="220"/>
      <c r="B15" s="49" t="s">
        <v>150</v>
      </c>
      <c r="C15" s="50" t="s">
        <v>197</v>
      </c>
      <c r="D15" s="50" t="s">
        <v>207</v>
      </c>
      <c r="E15" s="50" t="s">
        <v>204</v>
      </c>
      <c r="F15" s="51">
        <v>50000</v>
      </c>
      <c r="G15" s="52"/>
      <c r="H15" s="51"/>
      <c r="I15" s="55"/>
      <c r="J15" s="51"/>
      <c r="K15" s="51">
        <v>0</v>
      </c>
      <c r="L15" s="51">
        <f t="shared" si="0"/>
        <v>50000</v>
      </c>
      <c r="M15" s="50" t="s">
        <v>244</v>
      </c>
      <c r="N15" s="166"/>
    </row>
    <row r="16" spans="1:14" ht="46.8" x14ac:dyDescent="0.3">
      <c r="A16" s="220"/>
      <c r="B16" s="49" t="s">
        <v>150</v>
      </c>
      <c r="C16" s="50" t="s">
        <v>197</v>
      </c>
      <c r="D16" s="50" t="s">
        <v>207</v>
      </c>
      <c r="E16" s="50" t="s">
        <v>205</v>
      </c>
      <c r="F16" s="51">
        <v>50000</v>
      </c>
      <c r="G16" s="52"/>
      <c r="H16" s="51"/>
      <c r="I16" s="55"/>
      <c r="J16" s="51"/>
      <c r="K16" s="51">
        <v>49850</v>
      </c>
      <c r="L16" s="51">
        <f t="shared" si="0"/>
        <v>150</v>
      </c>
      <c r="M16" s="50" t="s">
        <v>244</v>
      </c>
      <c r="N16" s="166"/>
    </row>
    <row r="17" spans="1:16" ht="46.8" x14ac:dyDescent="0.3">
      <c r="A17" s="221"/>
      <c r="B17" s="49" t="s">
        <v>150</v>
      </c>
      <c r="C17" s="50" t="s">
        <v>197</v>
      </c>
      <c r="D17" s="50" t="s">
        <v>207</v>
      </c>
      <c r="E17" s="50" t="s">
        <v>206</v>
      </c>
      <c r="F17" s="51">
        <v>35000</v>
      </c>
      <c r="G17" s="52"/>
      <c r="H17" s="51"/>
      <c r="I17" s="55"/>
      <c r="J17" s="51"/>
      <c r="K17" s="51">
        <v>34400</v>
      </c>
      <c r="L17" s="51">
        <f t="shared" si="0"/>
        <v>600</v>
      </c>
      <c r="M17" s="50" t="s">
        <v>244</v>
      </c>
      <c r="N17" s="166"/>
    </row>
    <row r="18" spans="1:16" s="43" customFormat="1" ht="31.2" x14ac:dyDescent="0.3">
      <c r="A18" s="222">
        <v>10</v>
      </c>
      <c r="B18" s="64" t="s">
        <v>233</v>
      </c>
      <c r="C18" s="65" t="s">
        <v>17</v>
      </c>
      <c r="D18" s="65" t="s">
        <v>17</v>
      </c>
      <c r="E18" s="65" t="s">
        <v>72</v>
      </c>
      <c r="F18" s="66">
        <v>7930000</v>
      </c>
      <c r="G18" s="132"/>
      <c r="H18" s="66"/>
      <c r="I18" s="133">
        <v>9.8360655737704916E-2</v>
      </c>
      <c r="J18" s="66">
        <v>10000</v>
      </c>
      <c r="K18" s="66">
        <v>7602900</v>
      </c>
      <c r="L18" s="66">
        <f t="shared" si="0"/>
        <v>317100</v>
      </c>
      <c r="M18" s="65" t="s">
        <v>278</v>
      </c>
      <c r="N18" s="168"/>
      <c r="P18" s="134"/>
    </row>
    <row r="19" spans="1:16" s="43" customFormat="1" ht="31.2" x14ac:dyDescent="0.3">
      <c r="A19" s="223"/>
      <c r="B19" s="64" t="s">
        <v>233</v>
      </c>
      <c r="C19" s="65" t="s">
        <v>17</v>
      </c>
      <c r="D19" s="65" t="s">
        <v>17</v>
      </c>
      <c r="E19" s="65" t="s">
        <v>73</v>
      </c>
      <c r="F19" s="66">
        <v>2270000</v>
      </c>
      <c r="G19" s="132"/>
      <c r="H19" s="66"/>
      <c r="I19" s="68"/>
      <c r="J19" s="66"/>
      <c r="K19" s="66">
        <v>2160800</v>
      </c>
      <c r="L19" s="66">
        <f t="shared" si="0"/>
        <v>109200</v>
      </c>
      <c r="M19" s="65" t="s">
        <v>278</v>
      </c>
      <c r="N19" s="168"/>
    </row>
    <row r="20" spans="1:16" s="43" customFormat="1" ht="31.2" x14ac:dyDescent="0.3">
      <c r="A20" s="224"/>
      <c r="B20" s="64" t="s">
        <v>233</v>
      </c>
      <c r="C20" s="65" t="s">
        <v>17</v>
      </c>
      <c r="D20" s="65" t="s">
        <v>17</v>
      </c>
      <c r="E20" s="65" t="s">
        <v>223</v>
      </c>
      <c r="F20" s="66">
        <v>42000</v>
      </c>
      <c r="G20" s="67">
        <v>9.8360655737704916E-2</v>
      </c>
      <c r="H20" s="66">
        <v>10000</v>
      </c>
      <c r="I20" s="68"/>
      <c r="J20" s="66"/>
      <c r="K20" s="66">
        <v>51000</v>
      </c>
      <c r="L20" s="66">
        <f t="shared" si="0"/>
        <v>1000</v>
      </c>
      <c r="M20" s="65" t="s">
        <v>278</v>
      </c>
      <c r="N20" s="168"/>
    </row>
    <row r="21" spans="1:16" s="43" customFormat="1" ht="31.2" x14ac:dyDescent="0.3">
      <c r="A21" s="168">
        <v>11</v>
      </c>
      <c r="B21" s="64" t="s">
        <v>233</v>
      </c>
      <c r="C21" s="65" t="s">
        <v>17</v>
      </c>
      <c r="D21" s="65" t="s">
        <v>17</v>
      </c>
      <c r="E21" s="65" t="s">
        <v>75</v>
      </c>
      <c r="F21" s="66">
        <v>200000</v>
      </c>
      <c r="G21" s="132"/>
      <c r="H21" s="66"/>
      <c r="I21" s="68"/>
      <c r="J21" s="66"/>
      <c r="K21" s="66">
        <v>133800</v>
      </c>
      <c r="L21" s="66">
        <f t="shared" si="0"/>
        <v>66200</v>
      </c>
      <c r="M21" s="65" t="s">
        <v>278</v>
      </c>
      <c r="N21" s="168"/>
    </row>
    <row r="22" spans="1:16" ht="31.2" x14ac:dyDescent="0.3">
      <c r="A22" s="166">
        <v>12</v>
      </c>
      <c r="B22" s="64" t="s">
        <v>233</v>
      </c>
      <c r="C22" s="65" t="s">
        <v>17</v>
      </c>
      <c r="D22" s="65" t="s">
        <v>17</v>
      </c>
      <c r="E22" s="50" t="s">
        <v>76</v>
      </c>
      <c r="F22" s="51">
        <v>150000</v>
      </c>
      <c r="G22" s="52"/>
      <c r="H22" s="51"/>
      <c r="I22" s="55"/>
      <c r="J22" s="51"/>
      <c r="K22" s="51">
        <v>150000</v>
      </c>
      <c r="L22" s="51">
        <f t="shared" si="0"/>
        <v>0</v>
      </c>
      <c r="M22" s="65" t="s">
        <v>278</v>
      </c>
      <c r="N22" s="166"/>
    </row>
    <row r="23" spans="1:16" ht="31.2" x14ac:dyDescent="0.3">
      <c r="A23" s="166">
        <v>13</v>
      </c>
      <c r="B23" s="64" t="s">
        <v>233</v>
      </c>
      <c r="C23" s="65" t="s">
        <v>17</v>
      </c>
      <c r="D23" s="65" t="s">
        <v>17</v>
      </c>
      <c r="E23" s="50" t="s">
        <v>224</v>
      </c>
      <c r="F23" s="51">
        <v>20000</v>
      </c>
      <c r="G23" s="52"/>
      <c r="H23" s="51"/>
      <c r="I23" s="55"/>
      <c r="J23" s="51"/>
      <c r="K23" s="51">
        <v>20000</v>
      </c>
      <c r="L23" s="51">
        <f t="shared" si="0"/>
        <v>0</v>
      </c>
      <c r="M23" s="65" t="s">
        <v>278</v>
      </c>
      <c r="N23" s="166"/>
    </row>
    <row r="24" spans="1:16" ht="62.4" x14ac:dyDescent="0.3">
      <c r="A24" s="166">
        <v>14</v>
      </c>
      <c r="B24" s="49" t="s">
        <v>150</v>
      </c>
      <c r="C24" s="50" t="s">
        <v>147</v>
      </c>
      <c r="D24" s="50" t="s">
        <v>148</v>
      </c>
      <c r="E24" s="50" t="s">
        <v>280</v>
      </c>
      <c r="F24" s="51">
        <v>7404950</v>
      </c>
      <c r="G24" s="52"/>
      <c r="H24" s="51">
        <v>115000</v>
      </c>
      <c r="I24" s="55"/>
      <c r="J24" s="51"/>
      <c r="K24" s="51">
        <v>7293857.6100000003</v>
      </c>
      <c r="L24" s="51">
        <f t="shared" si="0"/>
        <v>226092.38999999966</v>
      </c>
      <c r="M24" s="50" t="s">
        <v>244</v>
      </c>
      <c r="N24" s="166"/>
    </row>
    <row r="25" spans="1:16" x14ac:dyDescent="0.3">
      <c r="A25" s="166">
        <v>15</v>
      </c>
      <c r="B25" s="49" t="s">
        <v>0</v>
      </c>
      <c r="C25" s="50" t="s">
        <v>115</v>
      </c>
      <c r="D25" s="50" t="s">
        <v>0</v>
      </c>
      <c r="E25" s="50" t="s">
        <v>185</v>
      </c>
      <c r="F25" s="51">
        <v>0</v>
      </c>
      <c r="G25" s="56">
        <v>4.9180327868852458E-2</v>
      </c>
      <c r="H25" s="51">
        <v>50000</v>
      </c>
      <c r="I25" s="55"/>
      <c r="J25" s="51"/>
      <c r="K25" s="51">
        <v>48031</v>
      </c>
      <c r="L25" s="51">
        <f t="shared" ref="L25:L26" si="1">F25+H25-J25-K25</f>
        <v>1969</v>
      </c>
      <c r="M25" s="50" t="s">
        <v>278</v>
      </c>
      <c r="N25" s="172" t="s">
        <v>274</v>
      </c>
    </row>
    <row r="26" spans="1:16" ht="31.2" x14ac:dyDescent="0.3">
      <c r="A26" s="166">
        <v>16</v>
      </c>
      <c r="B26" s="49" t="s">
        <v>0</v>
      </c>
      <c r="C26" s="50" t="s">
        <v>115</v>
      </c>
      <c r="D26" s="50" t="s">
        <v>0</v>
      </c>
      <c r="E26" s="50" t="s">
        <v>230</v>
      </c>
      <c r="F26" s="51">
        <v>0</v>
      </c>
      <c r="G26" s="56">
        <v>8.1967213114754092E-2</v>
      </c>
      <c r="H26" s="51">
        <v>350000</v>
      </c>
      <c r="I26" s="55"/>
      <c r="J26" s="51"/>
      <c r="K26" s="51">
        <v>320000</v>
      </c>
      <c r="L26" s="51">
        <f t="shared" si="1"/>
        <v>30000</v>
      </c>
      <c r="M26" s="50" t="s">
        <v>278</v>
      </c>
      <c r="N26" s="172" t="s">
        <v>281</v>
      </c>
    </row>
    <row r="27" spans="1:16" ht="19.5" thickBot="1" x14ac:dyDescent="0.5">
      <c r="A27" s="89"/>
      <c r="B27" s="80"/>
      <c r="C27" s="81"/>
      <c r="D27" s="81"/>
      <c r="E27" s="81"/>
      <c r="F27" s="84">
        <f>SUM(F3:F26)</f>
        <v>18991950</v>
      </c>
      <c r="G27" s="84"/>
      <c r="H27" s="84">
        <f>SUM(H3:H26)</f>
        <v>525000</v>
      </c>
      <c r="I27" s="84"/>
      <c r="J27" s="84">
        <f>SUM(J3:J26)</f>
        <v>10000</v>
      </c>
      <c r="K27" s="84">
        <f>SUM(K3:K26)</f>
        <v>18325038.609999999</v>
      </c>
      <c r="L27" s="84">
        <f>SUM(L3:L26)</f>
        <v>1181911.3899999997</v>
      </c>
      <c r="M27" s="93"/>
      <c r="N27" s="169"/>
    </row>
    <row r="28" spans="1:16" ht="19.5" thickTop="1" x14ac:dyDescent="0.45"/>
  </sheetData>
  <mergeCells count="6">
    <mergeCell ref="G2:H2"/>
    <mergeCell ref="I2:J2"/>
    <mergeCell ref="A1:N1"/>
    <mergeCell ref="A12:A17"/>
    <mergeCell ref="A18:A20"/>
    <mergeCell ref="A10:A1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110" zoomScaleNormal="120" zoomScaleSheetLayoutView="110" workbookViewId="0">
      <pane ySplit="2" topLeftCell="A3" activePane="bottomLeft" state="frozen"/>
      <selection pane="bottomLeft" activeCell="E3" sqref="E3"/>
    </sheetView>
  </sheetViews>
  <sheetFormatPr defaultColWidth="9" defaultRowHeight="15.6" x14ac:dyDescent="0.3"/>
  <cols>
    <col min="1" max="1" width="8.09765625" style="40" customWidth="1"/>
    <col min="2" max="2" width="7.3984375" style="39" bestFit="1" customWidth="1"/>
    <col min="3" max="3" width="9.5" style="40" bestFit="1" customWidth="1"/>
    <col min="4" max="4" width="7.3984375" style="40" bestFit="1" customWidth="1"/>
    <col min="5" max="5" width="20.5" style="40" bestFit="1" customWidth="1"/>
    <col min="6" max="6" width="13.3984375" style="41" bestFit="1" customWidth="1"/>
    <col min="7" max="7" width="3.3984375" style="146" customWidth="1"/>
    <col min="8" max="8" width="9.09765625" style="41" bestFit="1" customWidth="1"/>
    <col min="9" max="9" width="3.69921875" style="42" bestFit="1" customWidth="1"/>
    <col min="10" max="10" width="10" style="41" bestFit="1" customWidth="1"/>
    <col min="11" max="11" width="13.3984375" style="41" bestFit="1" customWidth="1"/>
    <col min="12" max="12" width="10.69921875" style="41" bestFit="1" customWidth="1"/>
    <col min="13" max="13" width="8.5" style="40" customWidth="1"/>
    <col min="14" max="14" width="8.19921875" style="43" customWidth="1"/>
    <col min="15" max="16384" width="9" style="43"/>
  </cols>
  <sheetData>
    <row r="1" spans="1:14" ht="18.75" customHeight="1" x14ac:dyDescent="0.3">
      <c r="A1" s="191" t="s">
        <v>243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40" customFormat="1" x14ac:dyDescent="0.25">
      <c r="A2" s="136" t="s">
        <v>277</v>
      </c>
      <c r="B2" s="136" t="s">
        <v>149</v>
      </c>
      <c r="C2" s="136" t="s">
        <v>114</v>
      </c>
      <c r="D2" s="136" t="s">
        <v>81</v>
      </c>
      <c r="E2" s="136" t="s">
        <v>82</v>
      </c>
      <c r="F2" s="138" t="s">
        <v>84</v>
      </c>
      <c r="G2" s="190" t="s">
        <v>85</v>
      </c>
      <c r="H2" s="190"/>
      <c r="I2" s="190" t="s">
        <v>86</v>
      </c>
      <c r="J2" s="190"/>
      <c r="K2" s="138" t="s">
        <v>87</v>
      </c>
      <c r="L2" s="138" t="s">
        <v>88</v>
      </c>
      <c r="M2" s="174" t="s">
        <v>236</v>
      </c>
      <c r="N2" s="139" t="s">
        <v>89</v>
      </c>
    </row>
    <row r="3" spans="1:14" ht="171.6" x14ac:dyDescent="0.3">
      <c r="A3" s="168">
        <v>1</v>
      </c>
      <c r="B3" s="64" t="s">
        <v>282</v>
      </c>
      <c r="C3" s="65" t="s">
        <v>283</v>
      </c>
      <c r="D3" s="65" t="s">
        <v>284</v>
      </c>
      <c r="E3" s="65" t="s">
        <v>285</v>
      </c>
      <c r="F3" s="66">
        <v>14975050</v>
      </c>
      <c r="G3" s="132"/>
      <c r="H3" s="66">
        <v>716000</v>
      </c>
      <c r="I3" s="133"/>
      <c r="J3" s="66">
        <v>1458000</v>
      </c>
      <c r="K3" s="66">
        <v>13103883.939999999</v>
      </c>
      <c r="L3" s="66">
        <f>F3+H3-J3-K3</f>
        <v>1129166.0600000005</v>
      </c>
      <c r="M3" s="65" t="s">
        <v>286</v>
      </c>
      <c r="N3" s="69"/>
    </row>
    <row r="4" spans="1:14" ht="31.2" x14ac:dyDescent="0.3">
      <c r="A4" s="168">
        <v>2</v>
      </c>
      <c r="B4" s="64" t="s">
        <v>0</v>
      </c>
      <c r="C4" s="65" t="s">
        <v>115</v>
      </c>
      <c r="D4" s="65" t="s">
        <v>0</v>
      </c>
      <c r="E4" s="65" t="s">
        <v>116</v>
      </c>
      <c r="F4" s="66">
        <v>300000</v>
      </c>
      <c r="G4" s="132"/>
      <c r="H4" s="66"/>
      <c r="I4" s="68"/>
      <c r="J4" s="66"/>
      <c r="K4" s="66">
        <v>167650</v>
      </c>
      <c r="L4" s="66">
        <f t="shared" ref="L4:L6" si="0">F4+H4-J4-K4</f>
        <v>132350</v>
      </c>
      <c r="M4" s="65" t="s">
        <v>278</v>
      </c>
      <c r="N4" s="69"/>
    </row>
    <row r="5" spans="1:14" ht="46.8" x14ac:dyDescent="0.3">
      <c r="A5" s="168">
        <v>3</v>
      </c>
      <c r="B5" s="64" t="s">
        <v>0</v>
      </c>
      <c r="C5" s="65" t="s">
        <v>115</v>
      </c>
      <c r="D5" s="65" t="s">
        <v>133</v>
      </c>
      <c r="E5" s="65" t="s">
        <v>134</v>
      </c>
      <c r="F5" s="66">
        <v>10000</v>
      </c>
      <c r="G5" s="132"/>
      <c r="H5" s="66"/>
      <c r="I5" s="68"/>
      <c r="J5" s="66"/>
      <c r="K5" s="66">
        <v>0</v>
      </c>
      <c r="L5" s="66">
        <f t="shared" si="0"/>
        <v>10000</v>
      </c>
      <c r="M5" s="65" t="s">
        <v>278</v>
      </c>
      <c r="N5" s="173" t="s">
        <v>287</v>
      </c>
    </row>
    <row r="6" spans="1:14" ht="31.2" x14ac:dyDescent="0.3">
      <c r="A6" s="168">
        <v>4</v>
      </c>
      <c r="B6" s="64" t="s">
        <v>0</v>
      </c>
      <c r="C6" s="65" t="s">
        <v>115</v>
      </c>
      <c r="D6" s="65" t="s">
        <v>135</v>
      </c>
      <c r="E6" s="65" t="s">
        <v>137</v>
      </c>
      <c r="F6" s="66">
        <v>100000</v>
      </c>
      <c r="G6" s="132"/>
      <c r="H6" s="66"/>
      <c r="I6" s="68"/>
      <c r="J6" s="66"/>
      <c r="K6" s="66">
        <v>0</v>
      </c>
      <c r="L6" s="66">
        <f t="shared" si="0"/>
        <v>100000</v>
      </c>
      <c r="M6" s="65" t="s">
        <v>245</v>
      </c>
      <c r="N6" s="173" t="s">
        <v>287</v>
      </c>
    </row>
    <row r="7" spans="1:14" ht="78" x14ac:dyDescent="0.3">
      <c r="A7" s="168">
        <v>5</v>
      </c>
      <c r="B7" s="64" t="s">
        <v>0</v>
      </c>
      <c r="C7" s="65" t="s">
        <v>141</v>
      </c>
      <c r="D7" s="65" t="s">
        <v>142</v>
      </c>
      <c r="E7" s="65" t="s">
        <v>143</v>
      </c>
      <c r="F7" s="66">
        <v>20000</v>
      </c>
      <c r="G7" s="132"/>
      <c r="H7" s="66"/>
      <c r="I7" s="68"/>
      <c r="J7" s="66"/>
      <c r="K7" s="66">
        <v>18915</v>
      </c>
      <c r="L7" s="66">
        <f t="shared" ref="L7:L10" si="1">F7+H7-J7-K7</f>
        <v>1085</v>
      </c>
      <c r="M7" s="65" t="s">
        <v>239</v>
      </c>
      <c r="N7" s="69"/>
    </row>
    <row r="8" spans="1:14" ht="78" x14ac:dyDescent="0.3">
      <c r="A8" s="168">
        <v>6</v>
      </c>
      <c r="B8" s="64" t="s">
        <v>0</v>
      </c>
      <c r="C8" s="65" t="s">
        <v>141</v>
      </c>
      <c r="D8" s="65" t="s">
        <v>142</v>
      </c>
      <c r="E8" s="65" t="s">
        <v>144</v>
      </c>
      <c r="F8" s="66">
        <v>20000</v>
      </c>
      <c r="G8" s="132"/>
      <c r="H8" s="66"/>
      <c r="I8" s="68"/>
      <c r="J8" s="66"/>
      <c r="K8" s="66">
        <v>0</v>
      </c>
      <c r="L8" s="66">
        <f t="shared" si="1"/>
        <v>20000</v>
      </c>
      <c r="M8" s="65" t="s">
        <v>278</v>
      </c>
      <c r="N8" s="173" t="s">
        <v>287</v>
      </c>
    </row>
    <row r="9" spans="1:14" ht="78" x14ac:dyDescent="0.3">
      <c r="A9" s="168">
        <v>7</v>
      </c>
      <c r="B9" s="64" t="s">
        <v>0</v>
      </c>
      <c r="C9" s="65" t="s">
        <v>141</v>
      </c>
      <c r="D9" s="65" t="s">
        <v>142</v>
      </c>
      <c r="E9" s="65" t="s">
        <v>145</v>
      </c>
      <c r="F9" s="66">
        <v>100000</v>
      </c>
      <c r="G9" s="132"/>
      <c r="H9" s="66"/>
      <c r="I9" s="68"/>
      <c r="J9" s="66"/>
      <c r="K9" s="66">
        <v>100000</v>
      </c>
      <c r="L9" s="66">
        <f t="shared" si="1"/>
        <v>0</v>
      </c>
      <c r="M9" s="65" t="s">
        <v>278</v>
      </c>
      <c r="N9" s="69"/>
    </row>
    <row r="10" spans="1:14" ht="93.6" x14ac:dyDescent="0.3">
      <c r="A10" s="168">
        <v>8</v>
      </c>
      <c r="B10" s="64" t="s">
        <v>150</v>
      </c>
      <c r="C10" s="65" t="s">
        <v>192</v>
      </c>
      <c r="D10" s="65" t="s">
        <v>193</v>
      </c>
      <c r="E10" s="65" t="s">
        <v>194</v>
      </c>
      <c r="F10" s="66">
        <v>50000</v>
      </c>
      <c r="G10" s="132"/>
      <c r="H10" s="66"/>
      <c r="I10" s="68"/>
      <c r="J10" s="66"/>
      <c r="K10" s="66">
        <v>0</v>
      </c>
      <c r="L10" s="66">
        <f t="shared" si="1"/>
        <v>50000</v>
      </c>
      <c r="M10" s="65" t="s">
        <v>278</v>
      </c>
      <c r="N10" s="69"/>
    </row>
    <row r="11" spans="1:14" ht="78" x14ac:dyDescent="0.3">
      <c r="A11" s="168">
        <v>9</v>
      </c>
      <c r="B11" s="64" t="s">
        <v>150</v>
      </c>
      <c r="C11" s="65" t="s">
        <v>182</v>
      </c>
      <c r="D11" s="65" t="s">
        <v>183</v>
      </c>
      <c r="E11" s="65" t="s">
        <v>184</v>
      </c>
      <c r="F11" s="66">
        <v>10000</v>
      </c>
      <c r="G11" s="132"/>
      <c r="H11" s="66"/>
      <c r="I11" s="68"/>
      <c r="J11" s="66"/>
      <c r="K11" s="66">
        <v>0</v>
      </c>
      <c r="L11" s="66">
        <f t="shared" ref="L11:L12" si="2">F11+H11-J11-K11</f>
        <v>10000</v>
      </c>
      <c r="M11" s="65" t="s">
        <v>237</v>
      </c>
      <c r="N11" s="69"/>
    </row>
    <row r="12" spans="1:14" ht="93.6" x14ac:dyDescent="0.3">
      <c r="A12" s="168">
        <v>10</v>
      </c>
      <c r="B12" s="64" t="s">
        <v>150</v>
      </c>
      <c r="C12" s="65" t="s">
        <v>192</v>
      </c>
      <c r="D12" s="65" t="s">
        <v>193</v>
      </c>
      <c r="E12" s="65" t="s">
        <v>195</v>
      </c>
      <c r="F12" s="66">
        <v>50000</v>
      </c>
      <c r="G12" s="132"/>
      <c r="H12" s="66"/>
      <c r="I12" s="68"/>
      <c r="J12" s="66"/>
      <c r="K12" s="66">
        <v>0</v>
      </c>
      <c r="L12" s="66">
        <f t="shared" si="2"/>
        <v>50000</v>
      </c>
      <c r="M12" s="65" t="s">
        <v>278</v>
      </c>
      <c r="N12" s="69"/>
    </row>
    <row r="13" spans="1:14" ht="16.2" thickBot="1" x14ac:dyDescent="0.35">
      <c r="A13" s="144"/>
      <c r="B13" s="141"/>
      <c r="C13" s="142"/>
      <c r="D13" s="142"/>
      <c r="E13" s="142"/>
      <c r="F13" s="143">
        <f>SUM(F3:F12)</f>
        <v>15635050</v>
      </c>
      <c r="G13" s="143"/>
      <c r="H13" s="143">
        <f>SUM(H3:H12)</f>
        <v>716000</v>
      </c>
      <c r="I13" s="143"/>
      <c r="J13" s="143">
        <f>SUM(J3:J12)</f>
        <v>1458000</v>
      </c>
      <c r="K13" s="143">
        <f>SUM(K3:K12)</f>
        <v>13390448.939999999</v>
      </c>
      <c r="L13" s="143">
        <f>SUM(L3:L12)</f>
        <v>1502601.0600000005</v>
      </c>
      <c r="M13" s="142"/>
      <c r="N13" s="144"/>
    </row>
    <row r="14" spans="1:14" ht="16.2" thickTop="1" x14ac:dyDescent="0.3"/>
    <row r="15" spans="1:14" x14ac:dyDescent="0.3">
      <c r="K15" s="170"/>
    </row>
    <row r="17" spans="6:11" ht="21" x14ac:dyDescent="0.4">
      <c r="F17" s="162">
        <v>15565050</v>
      </c>
      <c r="K17" s="148">
        <v>13390448.939999999</v>
      </c>
    </row>
  </sheetData>
  <mergeCells count="3">
    <mergeCell ref="G2:H2"/>
    <mergeCell ref="I2:J2"/>
    <mergeCell ref="A1:N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4"/>
  <sheetViews>
    <sheetView view="pageBreakPreview" zoomScaleNormal="120" zoomScaleSheetLayoutView="100" workbookViewId="0">
      <pane ySplit="2" topLeftCell="A3" activePane="bottomLeft" state="frozen"/>
      <selection pane="bottomLeft" activeCell="D172" sqref="D172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9.5" style="33" bestFit="1" customWidth="1"/>
    <col min="11" max="11" width="10.59765625" style="33" bestFit="1" customWidth="1"/>
    <col min="12" max="12" width="10.59765625" style="31" customWidth="1"/>
    <col min="13" max="13" width="4.19921875" style="31" customWidth="1"/>
    <col min="14" max="14" width="10.5" style="35" bestFit="1" customWidth="1"/>
    <col min="15" max="16384" width="9" style="35"/>
  </cols>
  <sheetData>
    <row r="2" spans="1:15" s="37" customFormat="1" ht="46.8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83</v>
      </c>
      <c r="M2" s="45" t="s">
        <v>113</v>
      </c>
      <c r="N2" s="187" t="s">
        <v>89</v>
      </c>
      <c r="O2" s="188"/>
    </row>
    <row r="3" spans="1:15" x14ac:dyDescent="0.3">
      <c r="A3" s="49" t="s">
        <v>0</v>
      </c>
      <c r="B3" s="50" t="s">
        <v>115</v>
      </c>
      <c r="C3" s="50" t="s">
        <v>0</v>
      </c>
      <c r="D3" s="50" t="s">
        <v>90</v>
      </c>
      <c r="E3" s="51">
        <v>514080</v>
      </c>
      <c r="F3" s="52"/>
      <c r="G3" s="51"/>
      <c r="H3" s="53"/>
      <c r="I3" s="51"/>
      <c r="J3" s="51">
        <v>514080</v>
      </c>
      <c r="K3" s="51">
        <f>E3+G3-I3-J3</f>
        <v>0</v>
      </c>
      <c r="L3" s="50"/>
      <c r="M3" s="50">
        <v>5</v>
      </c>
      <c r="N3" s="54"/>
      <c r="O3" s="54"/>
    </row>
    <row r="4" spans="1:15" x14ac:dyDescent="0.3">
      <c r="A4" s="49"/>
      <c r="B4" s="50"/>
      <c r="C4" s="50"/>
      <c r="D4" s="50" t="s">
        <v>91</v>
      </c>
      <c r="E4" s="51">
        <v>42120</v>
      </c>
      <c r="F4" s="52"/>
      <c r="G4" s="51"/>
      <c r="H4" s="55"/>
      <c r="I4" s="51"/>
      <c r="J4" s="51">
        <v>42120</v>
      </c>
      <c r="K4" s="51">
        <f t="shared" ref="K4:K7" si="0">E4+G4-I4-J4</f>
        <v>0</v>
      </c>
      <c r="L4" s="50"/>
      <c r="M4" s="50">
        <v>5</v>
      </c>
      <c r="N4" s="54"/>
      <c r="O4" s="54"/>
    </row>
    <row r="5" spans="1:15" x14ac:dyDescent="0.3">
      <c r="A5" s="49"/>
      <c r="B5" s="50"/>
      <c r="C5" s="50"/>
      <c r="D5" s="50" t="s">
        <v>20</v>
      </c>
      <c r="E5" s="51">
        <v>42120</v>
      </c>
      <c r="F5" s="52"/>
      <c r="G5" s="51"/>
      <c r="H5" s="55"/>
      <c r="I5" s="51"/>
      <c r="J5" s="51">
        <v>42120</v>
      </c>
      <c r="K5" s="51">
        <f t="shared" si="0"/>
        <v>0</v>
      </c>
      <c r="L5" s="50"/>
      <c r="M5" s="50">
        <v>5</v>
      </c>
      <c r="N5" s="54"/>
      <c r="O5" s="54"/>
    </row>
    <row r="6" spans="1:15" x14ac:dyDescent="0.3">
      <c r="A6" s="49"/>
      <c r="B6" s="50"/>
      <c r="C6" s="50"/>
      <c r="D6" s="50" t="s">
        <v>92</v>
      </c>
      <c r="E6" s="51">
        <v>86400</v>
      </c>
      <c r="F6" s="52"/>
      <c r="G6" s="51"/>
      <c r="H6" s="55"/>
      <c r="I6" s="51"/>
      <c r="J6" s="51">
        <v>86400</v>
      </c>
      <c r="K6" s="51">
        <f t="shared" si="0"/>
        <v>0</v>
      </c>
      <c r="L6" s="50"/>
      <c r="M6" s="50">
        <v>5</v>
      </c>
      <c r="N6" s="54"/>
      <c r="O6" s="54"/>
    </row>
    <row r="7" spans="1:15" ht="27.6" x14ac:dyDescent="0.3">
      <c r="A7" s="49"/>
      <c r="B7" s="50"/>
      <c r="C7" s="50"/>
      <c r="D7" s="70" t="s">
        <v>93</v>
      </c>
      <c r="E7" s="51">
        <v>2923200</v>
      </c>
      <c r="F7" s="52"/>
      <c r="G7" s="51"/>
      <c r="H7" s="55"/>
      <c r="I7" s="51"/>
      <c r="J7" s="51">
        <v>2923200</v>
      </c>
      <c r="K7" s="51">
        <f t="shared" si="0"/>
        <v>0</v>
      </c>
      <c r="L7" s="50"/>
      <c r="M7" s="50">
        <v>5</v>
      </c>
      <c r="N7" s="54"/>
      <c r="O7" s="54"/>
    </row>
    <row r="8" spans="1:15" x14ac:dyDescent="0.3">
      <c r="A8" s="49"/>
      <c r="B8" s="50"/>
      <c r="C8" s="50"/>
      <c r="D8" s="50" t="s">
        <v>24</v>
      </c>
      <c r="E8" s="51">
        <v>1500000</v>
      </c>
      <c r="F8" s="52"/>
      <c r="G8" s="51"/>
      <c r="H8" s="53">
        <v>8.1967213114754092E-2</v>
      </c>
      <c r="I8" s="51">
        <v>280000</v>
      </c>
      <c r="J8" s="51">
        <v>996900</v>
      </c>
      <c r="K8" s="51">
        <f>E8+G8-I8-J8</f>
        <v>223100</v>
      </c>
      <c r="L8" s="50"/>
      <c r="M8" s="50">
        <v>5</v>
      </c>
      <c r="N8" s="54"/>
      <c r="O8" s="54"/>
    </row>
    <row r="9" spans="1:15" x14ac:dyDescent="0.3">
      <c r="A9" s="49"/>
      <c r="B9" s="50"/>
      <c r="C9" s="50"/>
      <c r="D9" s="50" t="s">
        <v>94</v>
      </c>
      <c r="E9" s="51">
        <v>84000</v>
      </c>
      <c r="F9" s="52"/>
      <c r="G9" s="51"/>
      <c r="H9" s="55"/>
      <c r="I9" s="51"/>
      <c r="J9" s="51">
        <v>84000</v>
      </c>
      <c r="K9" s="51">
        <f t="shared" ref="K9:K88" si="1">E9+G9-I9-J9</f>
        <v>0</v>
      </c>
      <c r="L9" s="50"/>
      <c r="M9" s="50">
        <v>5</v>
      </c>
      <c r="N9" s="54"/>
      <c r="O9" s="54"/>
    </row>
    <row r="10" spans="1:15" x14ac:dyDescent="0.3">
      <c r="A10" s="49"/>
      <c r="B10" s="50"/>
      <c r="C10" s="50"/>
      <c r="D10" s="50" t="s">
        <v>95</v>
      </c>
      <c r="E10" s="51">
        <v>126000</v>
      </c>
      <c r="F10" s="52"/>
      <c r="G10" s="51"/>
      <c r="H10" s="55"/>
      <c r="I10" s="51"/>
      <c r="J10" s="51">
        <v>84000</v>
      </c>
      <c r="K10" s="51">
        <f t="shared" si="1"/>
        <v>42000</v>
      </c>
      <c r="L10" s="50"/>
      <c r="M10" s="50">
        <v>5</v>
      </c>
      <c r="N10" s="54"/>
      <c r="O10" s="54"/>
    </row>
    <row r="11" spans="1:15" x14ac:dyDescent="0.3">
      <c r="A11" s="49"/>
      <c r="B11" s="50"/>
      <c r="C11" s="50"/>
      <c r="D11" s="50" t="s">
        <v>96</v>
      </c>
      <c r="E11" s="51">
        <v>398000</v>
      </c>
      <c r="F11" s="52"/>
      <c r="G11" s="51"/>
      <c r="H11" s="55"/>
      <c r="I11" s="51"/>
      <c r="J11" s="51">
        <v>331200</v>
      </c>
      <c r="K11" s="51">
        <f t="shared" si="1"/>
        <v>66800</v>
      </c>
      <c r="L11" s="50"/>
      <c r="M11" s="50">
        <v>5</v>
      </c>
      <c r="N11" s="54"/>
      <c r="O11" s="54"/>
    </row>
    <row r="12" spans="1:15" x14ac:dyDescent="0.3">
      <c r="A12" s="49"/>
      <c r="B12" s="50"/>
      <c r="C12" s="50"/>
      <c r="D12" s="50" t="s">
        <v>97</v>
      </c>
      <c r="E12" s="51">
        <v>40000</v>
      </c>
      <c r="F12" s="52"/>
      <c r="G12" s="51"/>
      <c r="H12" s="55"/>
      <c r="I12" s="51"/>
      <c r="J12" s="51">
        <v>28220</v>
      </c>
      <c r="K12" s="51">
        <f t="shared" si="1"/>
        <v>11780</v>
      </c>
      <c r="L12" s="50"/>
      <c r="M12" s="50">
        <v>5</v>
      </c>
      <c r="N12" s="54"/>
      <c r="O12" s="54"/>
    </row>
    <row r="13" spans="1:15" x14ac:dyDescent="0.3">
      <c r="A13" s="49"/>
      <c r="B13" s="50"/>
      <c r="C13" s="50"/>
      <c r="D13" s="50" t="s">
        <v>98</v>
      </c>
      <c r="E13" s="51">
        <v>10000</v>
      </c>
      <c r="F13" s="52"/>
      <c r="G13" s="51"/>
      <c r="H13" s="55"/>
      <c r="I13" s="51"/>
      <c r="J13" s="51">
        <v>0</v>
      </c>
      <c r="K13" s="51">
        <f t="shared" si="1"/>
        <v>10000</v>
      </c>
      <c r="L13" s="50"/>
      <c r="M13" s="50">
        <v>5</v>
      </c>
      <c r="N13" s="54"/>
      <c r="O13" s="54"/>
    </row>
    <row r="14" spans="1:15" x14ac:dyDescent="0.3">
      <c r="A14" s="49"/>
      <c r="B14" s="50"/>
      <c r="C14" s="50"/>
      <c r="D14" s="50" t="s">
        <v>99</v>
      </c>
      <c r="E14" s="51">
        <v>100000</v>
      </c>
      <c r="F14" s="52"/>
      <c r="G14" s="51"/>
      <c r="H14" s="53">
        <v>1.6393442622950821E-2</v>
      </c>
      <c r="I14" s="51">
        <v>80000</v>
      </c>
      <c r="J14" s="51">
        <v>0</v>
      </c>
      <c r="K14" s="51">
        <f t="shared" si="1"/>
        <v>20000</v>
      </c>
      <c r="L14" s="50"/>
      <c r="M14" s="50">
        <v>5</v>
      </c>
      <c r="N14" s="54"/>
      <c r="O14" s="54"/>
    </row>
    <row r="15" spans="1:15" x14ac:dyDescent="0.3">
      <c r="A15" s="49"/>
      <c r="B15" s="50"/>
      <c r="C15" s="50"/>
      <c r="D15" s="50" t="s">
        <v>100</v>
      </c>
      <c r="E15" s="51">
        <v>10000</v>
      </c>
      <c r="F15" s="52"/>
      <c r="G15" s="51"/>
      <c r="H15" s="55"/>
      <c r="I15" s="51"/>
      <c r="J15" s="51">
        <v>0</v>
      </c>
      <c r="K15" s="51">
        <f t="shared" si="1"/>
        <v>10000</v>
      </c>
      <c r="L15" s="50"/>
      <c r="M15" s="50">
        <v>5</v>
      </c>
      <c r="N15" s="54"/>
      <c r="O15" s="54"/>
    </row>
    <row r="16" spans="1:15" x14ac:dyDescent="0.3">
      <c r="A16" s="49"/>
      <c r="B16" s="50"/>
      <c r="C16" s="50"/>
      <c r="D16" s="50" t="s">
        <v>33</v>
      </c>
      <c r="E16" s="51">
        <v>126000</v>
      </c>
      <c r="F16" s="52"/>
      <c r="G16" s="51"/>
      <c r="H16" s="55"/>
      <c r="I16" s="51"/>
      <c r="J16" s="51">
        <v>84000</v>
      </c>
      <c r="K16" s="51">
        <f t="shared" si="1"/>
        <v>42000</v>
      </c>
      <c r="L16" s="50"/>
      <c r="M16" s="50">
        <v>5</v>
      </c>
      <c r="N16" s="54"/>
      <c r="O16" s="54"/>
    </row>
    <row r="17" spans="1:15" x14ac:dyDescent="0.3">
      <c r="A17" s="49"/>
      <c r="B17" s="50"/>
      <c r="C17" s="50"/>
      <c r="D17" s="50" t="s">
        <v>101</v>
      </c>
      <c r="E17" s="51">
        <v>35000</v>
      </c>
      <c r="F17" s="52"/>
      <c r="G17" s="51"/>
      <c r="H17" s="55"/>
      <c r="I17" s="51"/>
      <c r="J17" s="51">
        <v>5900</v>
      </c>
      <c r="K17" s="51">
        <f t="shared" si="1"/>
        <v>29100</v>
      </c>
      <c r="L17" s="50"/>
      <c r="M17" s="50">
        <v>5</v>
      </c>
      <c r="N17" s="54"/>
      <c r="O17" s="54"/>
    </row>
    <row r="18" spans="1:15" x14ac:dyDescent="0.3">
      <c r="A18" s="49"/>
      <c r="B18" s="50"/>
      <c r="C18" s="50"/>
      <c r="D18" s="50" t="s">
        <v>102</v>
      </c>
      <c r="E18" s="51">
        <v>80000</v>
      </c>
      <c r="F18" s="56">
        <v>8.1967213114754092E-2</v>
      </c>
      <c r="G18" s="51">
        <v>50000</v>
      </c>
      <c r="H18" s="55"/>
      <c r="I18" s="51"/>
      <c r="J18" s="51">
        <v>94027.04</v>
      </c>
      <c r="K18" s="51">
        <f t="shared" si="1"/>
        <v>35972.960000000006</v>
      </c>
      <c r="L18" s="50"/>
      <c r="M18" s="50">
        <v>5</v>
      </c>
      <c r="N18" s="54"/>
      <c r="O18" s="54"/>
    </row>
    <row r="19" spans="1:15" x14ac:dyDescent="0.3">
      <c r="A19" s="49"/>
      <c r="B19" s="50"/>
      <c r="C19" s="50"/>
      <c r="D19" s="50" t="s">
        <v>103</v>
      </c>
      <c r="E19" s="51">
        <v>5000</v>
      </c>
      <c r="F19" s="52"/>
      <c r="G19" s="51"/>
      <c r="H19" s="55"/>
      <c r="I19" s="51"/>
      <c r="J19" s="51">
        <v>0</v>
      </c>
      <c r="K19" s="51">
        <f t="shared" si="1"/>
        <v>5000</v>
      </c>
      <c r="L19" s="50"/>
      <c r="M19" s="50">
        <v>5</v>
      </c>
      <c r="N19" s="54"/>
      <c r="O19" s="54"/>
    </row>
    <row r="20" spans="1:15" x14ac:dyDescent="0.3">
      <c r="A20" s="49"/>
      <c r="B20" s="50"/>
      <c r="C20" s="50"/>
      <c r="D20" s="50" t="s">
        <v>104</v>
      </c>
      <c r="E20" s="51">
        <v>50000</v>
      </c>
      <c r="F20" s="52"/>
      <c r="G20" s="51"/>
      <c r="H20" s="55"/>
      <c r="I20" s="51"/>
      <c r="J20" s="51">
        <v>13667.34</v>
      </c>
      <c r="K20" s="51">
        <f t="shared" si="1"/>
        <v>36332.660000000003</v>
      </c>
      <c r="L20" s="50"/>
      <c r="M20" s="50">
        <v>5</v>
      </c>
      <c r="N20" s="54"/>
      <c r="O20" s="54"/>
    </row>
    <row r="21" spans="1:15" x14ac:dyDescent="0.3">
      <c r="A21" s="49"/>
      <c r="B21" s="50"/>
      <c r="C21" s="50"/>
      <c r="D21" s="50" t="s">
        <v>105</v>
      </c>
      <c r="E21" s="51">
        <v>10000</v>
      </c>
      <c r="F21" s="52"/>
      <c r="G21" s="51"/>
      <c r="H21" s="55"/>
      <c r="I21" s="51"/>
      <c r="J21" s="51">
        <v>0</v>
      </c>
      <c r="K21" s="51">
        <f t="shared" si="1"/>
        <v>10000</v>
      </c>
      <c r="L21" s="50"/>
      <c r="M21" s="50">
        <v>5</v>
      </c>
      <c r="N21" s="54"/>
      <c r="O21" s="54"/>
    </row>
    <row r="22" spans="1:15" x14ac:dyDescent="0.3">
      <c r="A22" s="49"/>
      <c r="B22" s="50"/>
      <c r="C22" s="50"/>
      <c r="D22" s="50" t="s">
        <v>106</v>
      </c>
      <c r="E22" s="51">
        <v>140000</v>
      </c>
      <c r="F22" s="56">
        <v>1.6393442622950821E-2</v>
      </c>
      <c r="G22" s="51">
        <v>10000</v>
      </c>
      <c r="H22" s="53">
        <v>6.5573770491803282E-2</v>
      </c>
      <c r="I22" s="51">
        <v>50000</v>
      </c>
      <c r="J22" s="51">
        <v>45906.39</v>
      </c>
      <c r="K22" s="51">
        <f t="shared" si="1"/>
        <v>54093.61</v>
      </c>
      <c r="L22" s="50"/>
      <c r="M22" s="50">
        <v>5</v>
      </c>
      <c r="N22" s="54"/>
      <c r="O22" s="54"/>
    </row>
    <row r="23" spans="1:15" x14ac:dyDescent="0.3">
      <c r="A23" s="49"/>
      <c r="B23" s="50"/>
      <c r="C23" s="50"/>
      <c r="D23" s="50" t="s">
        <v>107</v>
      </c>
      <c r="E23" s="51">
        <v>5000</v>
      </c>
      <c r="F23" s="52"/>
      <c r="G23" s="51"/>
      <c r="H23" s="55"/>
      <c r="I23" s="51"/>
      <c r="J23" s="51">
        <v>900</v>
      </c>
      <c r="K23" s="51">
        <f t="shared" si="1"/>
        <v>4100</v>
      </c>
      <c r="L23" s="50"/>
      <c r="M23" s="50">
        <v>5</v>
      </c>
      <c r="N23" s="54"/>
      <c r="O23" s="54"/>
    </row>
    <row r="24" spans="1:15" x14ac:dyDescent="0.3">
      <c r="A24" s="49"/>
      <c r="B24" s="50"/>
      <c r="C24" s="50"/>
      <c r="D24" s="50" t="s">
        <v>108</v>
      </c>
      <c r="E24" s="51">
        <v>20000</v>
      </c>
      <c r="F24" s="52"/>
      <c r="G24" s="51"/>
      <c r="H24" s="55"/>
      <c r="I24" s="51"/>
      <c r="J24" s="51">
        <v>0</v>
      </c>
      <c r="K24" s="51">
        <f t="shared" si="1"/>
        <v>20000</v>
      </c>
      <c r="L24" s="50"/>
      <c r="M24" s="50">
        <v>5</v>
      </c>
      <c r="N24" s="54"/>
      <c r="O24" s="54"/>
    </row>
    <row r="25" spans="1:15" x14ac:dyDescent="0.3">
      <c r="A25" s="49"/>
      <c r="B25" s="50"/>
      <c r="C25" s="50"/>
      <c r="D25" s="50" t="s">
        <v>109</v>
      </c>
      <c r="E25" s="51">
        <v>30000</v>
      </c>
      <c r="F25" s="52"/>
      <c r="G25" s="51"/>
      <c r="H25" s="55"/>
      <c r="I25" s="51"/>
      <c r="J25" s="51">
        <v>14175</v>
      </c>
      <c r="K25" s="51">
        <f t="shared" si="1"/>
        <v>15825</v>
      </c>
      <c r="L25" s="50"/>
      <c r="M25" s="50">
        <v>5</v>
      </c>
      <c r="N25" s="54"/>
      <c r="O25" s="54"/>
    </row>
    <row r="26" spans="1:15" x14ac:dyDescent="0.3">
      <c r="A26" s="49"/>
      <c r="B26" s="50"/>
      <c r="C26" s="50"/>
      <c r="D26" s="50" t="s">
        <v>110</v>
      </c>
      <c r="E26" s="51">
        <v>50000</v>
      </c>
      <c r="F26" s="56">
        <v>8.1967213114754092E-2</v>
      </c>
      <c r="G26" s="57">
        <v>120000</v>
      </c>
      <c r="H26" s="55"/>
      <c r="I26" s="51"/>
      <c r="J26" s="51">
        <v>53512</v>
      </c>
      <c r="K26" s="51">
        <f t="shared" si="1"/>
        <v>116488</v>
      </c>
      <c r="L26" s="50"/>
      <c r="M26" s="50">
        <v>5</v>
      </c>
      <c r="N26" s="54"/>
      <c r="O26" s="54"/>
    </row>
    <row r="27" spans="1:15" x14ac:dyDescent="0.3">
      <c r="A27" s="49"/>
      <c r="B27" s="50"/>
      <c r="C27" s="50"/>
      <c r="D27" s="50" t="s">
        <v>111</v>
      </c>
      <c r="E27" s="51">
        <v>150000</v>
      </c>
      <c r="F27" s="52"/>
      <c r="G27" s="51"/>
      <c r="H27" s="55"/>
      <c r="I27" s="51"/>
      <c r="J27" s="51">
        <v>0</v>
      </c>
      <c r="K27" s="51">
        <f t="shared" si="1"/>
        <v>150000</v>
      </c>
      <c r="L27" s="50"/>
      <c r="M27" s="50">
        <v>5</v>
      </c>
      <c r="N27" s="54"/>
      <c r="O27" s="54"/>
    </row>
    <row r="28" spans="1:15" ht="31.2" x14ac:dyDescent="0.3">
      <c r="A28" s="49"/>
      <c r="B28" s="50"/>
      <c r="C28" s="50"/>
      <c r="D28" s="50" t="s">
        <v>112</v>
      </c>
      <c r="E28" s="51">
        <v>5000</v>
      </c>
      <c r="F28" s="52"/>
      <c r="G28" s="51"/>
      <c r="H28" s="55"/>
      <c r="I28" s="51"/>
      <c r="J28" s="51">
        <v>0</v>
      </c>
      <c r="K28" s="51">
        <f t="shared" si="1"/>
        <v>5000</v>
      </c>
      <c r="L28" s="50"/>
      <c r="M28" s="50">
        <v>5</v>
      </c>
      <c r="N28" s="54"/>
      <c r="O28" s="54"/>
    </row>
    <row r="29" spans="1:15" ht="31.2" x14ac:dyDescent="0.3">
      <c r="A29" s="49"/>
      <c r="B29" s="50"/>
      <c r="C29" s="50"/>
      <c r="D29" s="50" t="s">
        <v>116</v>
      </c>
      <c r="E29" s="51">
        <v>300000</v>
      </c>
      <c r="F29" s="52"/>
      <c r="G29" s="51"/>
      <c r="H29" s="55"/>
      <c r="I29" s="51"/>
      <c r="J29" s="51">
        <v>167650</v>
      </c>
      <c r="K29" s="51">
        <f t="shared" si="1"/>
        <v>132350</v>
      </c>
      <c r="L29" s="50"/>
      <c r="M29" s="50">
        <v>5</v>
      </c>
      <c r="N29" s="54"/>
      <c r="O29" s="54"/>
    </row>
    <row r="30" spans="1:15" x14ac:dyDescent="0.3">
      <c r="A30" s="49"/>
      <c r="B30" s="50"/>
      <c r="C30" s="50"/>
      <c r="D30" s="50" t="s">
        <v>117</v>
      </c>
      <c r="E30" s="51">
        <v>120000</v>
      </c>
      <c r="F30" s="52"/>
      <c r="G30" s="51"/>
      <c r="H30" s="55"/>
      <c r="I30" s="51"/>
      <c r="J30" s="51">
        <v>62338</v>
      </c>
      <c r="K30" s="51">
        <f t="shared" si="1"/>
        <v>57662</v>
      </c>
      <c r="L30" s="50"/>
      <c r="M30" s="50">
        <v>5</v>
      </c>
      <c r="N30" s="54"/>
      <c r="O30" s="54"/>
    </row>
    <row r="31" spans="1:15" x14ac:dyDescent="0.3">
      <c r="A31" s="49"/>
      <c r="B31" s="50"/>
      <c r="C31" s="50"/>
      <c r="D31" s="50" t="s">
        <v>118</v>
      </c>
      <c r="E31" s="51">
        <v>144830</v>
      </c>
      <c r="F31" s="52"/>
      <c r="G31" s="51"/>
      <c r="H31" s="55"/>
      <c r="I31" s="51"/>
      <c r="J31" s="51">
        <v>114536</v>
      </c>
      <c r="K31" s="51">
        <f t="shared" si="1"/>
        <v>30294</v>
      </c>
      <c r="L31" s="50"/>
      <c r="M31" s="50">
        <v>5</v>
      </c>
      <c r="N31" s="54"/>
      <c r="O31" s="54"/>
    </row>
    <row r="32" spans="1:15" x14ac:dyDescent="0.3">
      <c r="A32" s="49"/>
      <c r="B32" s="50"/>
      <c r="C32" s="50"/>
      <c r="D32" s="50" t="s">
        <v>119</v>
      </c>
      <c r="E32" s="51">
        <v>50000</v>
      </c>
      <c r="F32" s="52"/>
      <c r="G32" s="51"/>
      <c r="H32" s="55"/>
      <c r="I32" s="51"/>
      <c r="J32" s="51">
        <v>40180</v>
      </c>
      <c r="K32" s="51">
        <f t="shared" si="1"/>
        <v>9820</v>
      </c>
      <c r="L32" s="50"/>
      <c r="M32" s="50">
        <v>5</v>
      </c>
      <c r="N32" s="54"/>
      <c r="O32" s="54"/>
    </row>
    <row r="33" spans="1:15" x14ac:dyDescent="0.3">
      <c r="A33" s="49"/>
      <c r="B33" s="50"/>
      <c r="C33" s="50"/>
      <c r="D33" s="50" t="s">
        <v>120</v>
      </c>
      <c r="E33" s="51">
        <v>55000</v>
      </c>
      <c r="F33" s="52"/>
      <c r="G33" s="51"/>
      <c r="H33" s="55"/>
      <c r="I33" s="51"/>
      <c r="J33" s="51">
        <v>14000</v>
      </c>
      <c r="K33" s="51">
        <f t="shared" si="1"/>
        <v>41000</v>
      </c>
      <c r="L33" s="50"/>
      <c r="M33" s="50">
        <v>5</v>
      </c>
      <c r="N33" s="54"/>
      <c r="O33" s="54"/>
    </row>
    <row r="34" spans="1:15" x14ac:dyDescent="0.3">
      <c r="A34" s="49"/>
      <c r="B34" s="50"/>
      <c r="C34" s="50"/>
      <c r="D34" s="50" t="s">
        <v>121</v>
      </c>
      <c r="E34" s="51">
        <v>250000</v>
      </c>
      <c r="F34" s="52"/>
      <c r="G34" s="51"/>
      <c r="H34" s="55"/>
      <c r="I34" s="51"/>
      <c r="J34" s="51">
        <v>213971.6</v>
      </c>
      <c r="K34" s="51">
        <f t="shared" si="1"/>
        <v>36028.399999999994</v>
      </c>
      <c r="L34" s="50"/>
      <c r="M34" s="50">
        <v>5</v>
      </c>
      <c r="N34" s="54"/>
      <c r="O34" s="54"/>
    </row>
    <row r="35" spans="1:15" x14ac:dyDescent="0.3">
      <c r="A35" s="49"/>
      <c r="B35" s="50"/>
      <c r="C35" s="50"/>
      <c r="D35" s="50" t="s">
        <v>122</v>
      </c>
      <c r="E35" s="51">
        <v>10000</v>
      </c>
      <c r="F35" s="52"/>
      <c r="G35" s="51"/>
      <c r="H35" s="55"/>
      <c r="I35" s="51"/>
      <c r="J35" s="51">
        <v>0</v>
      </c>
      <c r="K35" s="51">
        <f t="shared" si="1"/>
        <v>10000</v>
      </c>
      <c r="L35" s="50"/>
      <c r="M35" s="50">
        <v>5</v>
      </c>
      <c r="N35" s="54"/>
      <c r="O35" s="54"/>
    </row>
    <row r="36" spans="1:15" x14ac:dyDescent="0.3">
      <c r="A36" s="49"/>
      <c r="B36" s="50"/>
      <c r="C36" s="50"/>
      <c r="D36" s="50" t="s">
        <v>123</v>
      </c>
      <c r="E36" s="51">
        <v>30000</v>
      </c>
      <c r="F36" s="52"/>
      <c r="G36" s="51"/>
      <c r="H36" s="55"/>
      <c r="I36" s="51"/>
      <c r="J36" s="51">
        <v>18320</v>
      </c>
      <c r="K36" s="51">
        <f t="shared" si="1"/>
        <v>11680</v>
      </c>
      <c r="L36" s="50"/>
      <c r="M36" s="50">
        <v>5</v>
      </c>
      <c r="N36" s="54"/>
      <c r="O36" s="54"/>
    </row>
    <row r="37" spans="1:15" x14ac:dyDescent="0.3">
      <c r="A37" s="49"/>
      <c r="B37" s="50"/>
      <c r="C37" s="50"/>
      <c r="D37" s="50" t="s">
        <v>185</v>
      </c>
      <c r="E37" s="51">
        <v>0</v>
      </c>
      <c r="F37" s="56">
        <v>4.9180327868852458E-2</v>
      </c>
      <c r="G37" s="51">
        <v>50000</v>
      </c>
      <c r="H37" s="55"/>
      <c r="I37" s="51"/>
      <c r="J37" s="51">
        <v>48031</v>
      </c>
      <c r="K37" s="51">
        <f t="shared" si="1"/>
        <v>1969</v>
      </c>
      <c r="L37" s="50"/>
      <c r="M37" s="50">
        <v>4</v>
      </c>
      <c r="N37" s="54" t="s">
        <v>227</v>
      </c>
      <c r="O37" s="58" t="s">
        <v>229</v>
      </c>
    </row>
    <row r="38" spans="1:15" x14ac:dyDescent="0.3">
      <c r="A38" s="49"/>
      <c r="B38" s="50"/>
      <c r="C38" s="50"/>
      <c r="D38" s="50" t="s">
        <v>124</v>
      </c>
      <c r="E38" s="51">
        <v>300000</v>
      </c>
      <c r="F38" s="56">
        <v>8.1967213114754092E-2</v>
      </c>
      <c r="G38" s="51">
        <v>70000</v>
      </c>
      <c r="H38" s="55"/>
      <c r="I38" s="51"/>
      <c r="J38" s="51">
        <v>338900.47</v>
      </c>
      <c r="K38" s="51">
        <f t="shared" si="1"/>
        <v>31099.530000000028</v>
      </c>
      <c r="L38" s="50"/>
      <c r="M38" s="50">
        <v>5</v>
      </c>
      <c r="N38" s="54"/>
      <c r="O38" s="54"/>
    </row>
    <row r="39" spans="1:15" x14ac:dyDescent="0.3">
      <c r="A39" s="49"/>
      <c r="B39" s="50"/>
      <c r="C39" s="50"/>
      <c r="D39" s="50" t="s">
        <v>125</v>
      </c>
      <c r="E39" s="51">
        <v>35000</v>
      </c>
      <c r="F39" s="56">
        <v>1.6393442622950821E-2</v>
      </c>
      <c r="G39" s="51">
        <v>50000</v>
      </c>
      <c r="H39" s="55"/>
      <c r="I39" s="51"/>
      <c r="J39" s="51">
        <v>50800.39</v>
      </c>
      <c r="K39" s="51">
        <f t="shared" si="1"/>
        <v>34199.61</v>
      </c>
      <c r="L39" s="50"/>
      <c r="M39" s="50">
        <v>5</v>
      </c>
      <c r="N39" s="54"/>
      <c r="O39" s="54"/>
    </row>
    <row r="40" spans="1:15" x14ac:dyDescent="0.3">
      <c r="A40" s="49"/>
      <c r="B40" s="50"/>
      <c r="C40" s="50"/>
      <c r="D40" s="50" t="s">
        <v>126</v>
      </c>
      <c r="E40" s="51">
        <v>12000</v>
      </c>
      <c r="F40" s="52"/>
      <c r="G40" s="51"/>
      <c r="H40" s="55"/>
      <c r="I40" s="51"/>
      <c r="J40" s="51">
        <v>7109</v>
      </c>
      <c r="K40" s="51">
        <f t="shared" si="1"/>
        <v>4891</v>
      </c>
      <c r="L40" s="50"/>
      <c r="M40" s="50">
        <v>5</v>
      </c>
      <c r="N40" s="54"/>
      <c r="O40" s="54"/>
    </row>
    <row r="41" spans="1:15" x14ac:dyDescent="0.3">
      <c r="A41" s="49"/>
      <c r="B41" s="50"/>
      <c r="C41" s="50"/>
      <c r="D41" s="50" t="s">
        <v>127</v>
      </c>
      <c r="E41" s="51">
        <v>10000</v>
      </c>
      <c r="F41" s="52"/>
      <c r="G41" s="51"/>
      <c r="H41" s="55"/>
      <c r="I41" s="51"/>
      <c r="J41" s="51">
        <v>9760.5400000000009</v>
      </c>
      <c r="K41" s="51">
        <f t="shared" si="1"/>
        <v>239.45999999999913</v>
      </c>
      <c r="L41" s="50"/>
      <c r="M41" s="50">
        <v>5</v>
      </c>
      <c r="N41" s="54"/>
      <c r="O41" s="54"/>
    </row>
    <row r="42" spans="1:15" x14ac:dyDescent="0.3">
      <c r="A42" s="49"/>
      <c r="B42" s="50"/>
      <c r="C42" s="50"/>
      <c r="D42" s="50" t="s">
        <v>128</v>
      </c>
      <c r="E42" s="51">
        <v>787000</v>
      </c>
      <c r="F42" s="52"/>
      <c r="G42" s="51"/>
      <c r="H42" s="55"/>
      <c r="I42" s="51"/>
      <c r="J42" s="51">
        <v>787000</v>
      </c>
      <c r="K42" s="51">
        <f t="shared" si="1"/>
        <v>0</v>
      </c>
      <c r="L42" s="50"/>
      <c r="M42" s="50">
        <v>5</v>
      </c>
      <c r="N42" s="54"/>
      <c r="O42" s="54"/>
    </row>
    <row r="43" spans="1:15" x14ac:dyDescent="0.3">
      <c r="A43" s="49"/>
      <c r="B43" s="50"/>
      <c r="C43" s="50"/>
      <c r="D43" s="50" t="s">
        <v>129</v>
      </c>
      <c r="E43" s="51">
        <v>25000</v>
      </c>
      <c r="F43" s="52"/>
      <c r="G43" s="51"/>
      <c r="H43" s="53">
        <v>0.11475409836065574</v>
      </c>
      <c r="I43" s="51">
        <v>3000</v>
      </c>
      <c r="J43" s="51">
        <v>22000</v>
      </c>
      <c r="K43" s="51">
        <f t="shared" si="1"/>
        <v>0</v>
      </c>
      <c r="L43" s="50"/>
      <c r="M43" s="50">
        <v>5</v>
      </c>
      <c r="N43" s="54"/>
      <c r="O43" s="54"/>
    </row>
    <row r="44" spans="1:15" x14ac:dyDescent="0.3">
      <c r="A44" s="49"/>
      <c r="B44" s="50"/>
      <c r="C44" s="50"/>
      <c r="D44" s="50" t="s">
        <v>226</v>
      </c>
      <c r="E44" s="51">
        <v>0</v>
      </c>
      <c r="F44" s="52"/>
      <c r="G44" s="51">
        <v>3000</v>
      </c>
      <c r="H44" s="53">
        <v>0.11475409836065574</v>
      </c>
      <c r="I44" s="51"/>
      <c r="J44" s="51">
        <v>2900</v>
      </c>
      <c r="K44" s="51">
        <f>E44+G44-I44-J44</f>
        <v>100</v>
      </c>
      <c r="L44" s="50"/>
      <c r="M44" s="50">
        <v>5</v>
      </c>
      <c r="N44" s="54" t="s">
        <v>227</v>
      </c>
      <c r="O44" s="54"/>
    </row>
    <row r="45" spans="1:15" x14ac:dyDescent="0.3">
      <c r="A45" s="49"/>
      <c r="B45" s="50"/>
      <c r="C45" s="50"/>
      <c r="D45" s="50" t="s">
        <v>130</v>
      </c>
      <c r="E45" s="51">
        <v>10000</v>
      </c>
      <c r="F45" s="52"/>
      <c r="G45" s="51"/>
      <c r="H45" s="55"/>
      <c r="I45" s="51"/>
      <c r="J45" s="51">
        <v>10000</v>
      </c>
      <c r="K45" s="51">
        <f t="shared" si="1"/>
        <v>0</v>
      </c>
      <c r="L45" s="50"/>
      <c r="M45" s="50">
        <v>5</v>
      </c>
      <c r="N45" s="54"/>
      <c r="O45" s="54"/>
    </row>
    <row r="46" spans="1:15" x14ac:dyDescent="0.3">
      <c r="A46" s="49"/>
      <c r="B46" s="50"/>
      <c r="C46" s="50"/>
      <c r="D46" s="50" t="s">
        <v>131</v>
      </c>
      <c r="E46" s="51">
        <v>88000</v>
      </c>
      <c r="F46" s="52"/>
      <c r="G46" s="51"/>
      <c r="H46" s="55"/>
      <c r="I46" s="51"/>
      <c r="J46" s="51">
        <v>88000</v>
      </c>
      <c r="K46" s="51">
        <f t="shared" si="1"/>
        <v>0</v>
      </c>
      <c r="L46" s="50"/>
      <c r="M46" s="50">
        <v>4</v>
      </c>
      <c r="N46" s="54"/>
      <c r="O46" s="54"/>
    </row>
    <row r="47" spans="1:15" x14ac:dyDescent="0.3">
      <c r="A47" s="49"/>
      <c r="B47" s="50"/>
      <c r="C47" s="50"/>
      <c r="D47" s="50" t="s">
        <v>132</v>
      </c>
      <c r="E47" s="51">
        <v>10000</v>
      </c>
      <c r="F47" s="52"/>
      <c r="G47" s="51"/>
      <c r="H47" s="55"/>
      <c r="I47" s="51"/>
      <c r="J47" s="51">
        <v>10000</v>
      </c>
      <c r="K47" s="51">
        <f t="shared" ref="K47" si="2">E47+G47-I47-J47</f>
        <v>0</v>
      </c>
      <c r="L47" s="50"/>
      <c r="M47" s="50">
        <v>4</v>
      </c>
      <c r="N47" s="54"/>
      <c r="O47" s="54"/>
    </row>
    <row r="48" spans="1:15" ht="31.2" x14ac:dyDescent="0.3">
      <c r="A48" s="49"/>
      <c r="B48" s="50"/>
      <c r="C48" s="50"/>
      <c r="D48" s="50" t="s">
        <v>230</v>
      </c>
      <c r="E48" s="51">
        <v>0</v>
      </c>
      <c r="F48" s="56">
        <v>8.1967213114754092E-2</v>
      </c>
      <c r="G48" s="51">
        <v>350000</v>
      </c>
      <c r="H48" s="55"/>
      <c r="I48" s="51"/>
      <c r="J48" s="51">
        <v>320000</v>
      </c>
      <c r="K48" s="51">
        <f t="shared" si="1"/>
        <v>30000</v>
      </c>
      <c r="L48" s="50"/>
      <c r="M48" s="50">
        <v>4</v>
      </c>
      <c r="N48" s="54" t="s">
        <v>231</v>
      </c>
      <c r="O48" s="54"/>
    </row>
    <row r="49" spans="1:15" x14ac:dyDescent="0.3">
      <c r="A49" s="49"/>
      <c r="B49" s="50"/>
      <c r="C49" s="50"/>
      <c r="D49" s="50"/>
      <c r="E49" s="59">
        <f>SUM(E3:E48)</f>
        <v>8818750</v>
      </c>
      <c r="F49" s="52"/>
      <c r="G49" s="51"/>
      <c r="H49" s="55"/>
      <c r="I49" s="51"/>
      <c r="J49" s="51"/>
      <c r="K49" s="51">
        <f t="shared" si="1"/>
        <v>8818750</v>
      </c>
      <c r="L49" s="50"/>
      <c r="M49" s="50"/>
      <c r="N49" s="54"/>
      <c r="O49" s="54"/>
    </row>
    <row r="50" spans="1:15" ht="46.8" x14ac:dyDescent="0.3">
      <c r="A50" s="49" t="s">
        <v>0</v>
      </c>
      <c r="B50" s="50" t="s">
        <v>115</v>
      </c>
      <c r="C50" s="50" t="s">
        <v>133</v>
      </c>
      <c r="D50" s="50" t="s">
        <v>29</v>
      </c>
      <c r="E50" s="51">
        <v>370000</v>
      </c>
      <c r="F50" s="52"/>
      <c r="G50" s="51"/>
      <c r="H50" s="55"/>
      <c r="I50" s="51"/>
      <c r="J50" s="51">
        <v>346020</v>
      </c>
      <c r="K50" s="51">
        <f t="shared" si="1"/>
        <v>23980</v>
      </c>
      <c r="L50" s="50"/>
      <c r="M50" s="50">
        <v>5</v>
      </c>
      <c r="N50" s="54"/>
      <c r="O50" s="54"/>
    </row>
    <row r="51" spans="1:15" x14ac:dyDescent="0.3">
      <c r="A51" s="49"/>
      <c r="B51" s="50"/>
      <c r="C51" s="50"/>
      <c r="D51" s="50" t="s">
        <v>99</v>
      </c>
      <c r="E51" s="51">
        <v>15000</v>
      </c>
      <c r="F51" s="52"/>
      <c r="G51" s="51"/>
      <c r="H51" s="53">
        <v>1.6393442622950821E-2</v>
      </c>
      <c r="I51" s="51">
        <v>10000</v>
      </c>
      <c r="J51" s="51">
        <v>0</v>
      </c>
      <c r="K51" s="51">
        <f t="shared" si="1"/>
        <v>5000</v>
      </c>
      <c r="L51" s="50"/>
      <c r="M51" s="50">
        <v>5</v>
      </c>
      <c r="N51" s="54"/>
      <c r="O51" s="54"/>
    </row>
    <row r="52" spans="1:15" x14ac:dyDescent="0.3">
      <c r="A52" s="49"/>
      <c r="B52" s="50"/>
      <c r="C52" s="50"/>
      <c r="D52" s="50" t="s">
        <v>98</v>
      </c>
      <c r="E52" s="51">
        <v>5000</v>
      </c>
      <c r="F52" s="52"/>
      <c r="G52" s="51"/>
      <c r="H52" s="55"/>
      <c r="I52" s="51"/>
      <c r="J52" s="51">
        <v>0</v>
      </c>
      <c r="K52" s="51">
        <f t="shared" si="1"/>
        <v>5000</v>
      </c>
      <c r="L52" s="50"/>
      <c r="M52" s="50">
        <v>5</v>
      </c>
      <c r="N52" s="54"/>
      <c r="O52" s="54"/>
    </row>
    <row r="53" spans="1:15" x14ac:dyDescent="0.3">
      <c r="A53" s="49"/>
      <c r="B53" s="50"/>
      <c r="C53" s="50"/>
      <c r="D53" s="50" t="s">
        <v>102</v>
      </c>
      <c r="E53" s="51">
        <v>15000</v>
      </c>
      <c r="F53" s="56">
        <v>8.1967213114754092E-2</v>
      </c>
      <c r="G53" s="51">
        <v>20000</v>
      </c>
      <c r="H53" s="55"/>
      <c r="I53" s="51"/>
      <c r="J53" s="51">
        <v>14000</v>
      </c>
      <c r="K53" s="51">
        <f t="shared" si="1"/>
        <v>21000</v>
      </c>
      <c r="L53" s="50"/>
      <c r="M53" s="50">
        <v>5</v>
      </c>
      <c r="N53" s="54"/>
      <c r="O53" s="54"/>
    </row>
    <row r="54" spans="1:15" x14ac:dyDescent="0.3">
      <c r="A54" s="49"/>
      <c r="B54" s="50"/>
      <c r="C54" s="50"/>
      <c r="D54" s="50" t="s">
        <v>33</v>
      </c>
      <c r="E54" s="51">
        <v>0</v>
      </c>
      <c r="F54" s="56">
        <v>1.6393442622950821E-2</v>
      </c>
      <c r="G54" s="51">
        <v>45000</v>
      </c>
      <c r="H54" s="55"/>
      <c r="I54" s="51"/>
      <c r="J54" s="51">
        <v>39500</v>
      </c>
      <c r="K54" s="51">
        <f t="shared" si="1"/>
        <v>5500</v>
      </c>
      <c r="L54" s="50"/>
      <c r="M54" s="50">
        <v>5</v>
      </c>
      <c r="N54" s="54" t="s">
        <v>227</v>
      </c>
      <c r="O54" s="54"/>
    </row>
    <row r="55" spans="1:15" x14ac:dyDescent="0.3">
      <c r="A55" s="49"/>
      <c r="B55" s="50"/>
      <c r="C55" s="50"/>
      <c r="D55" s="50" t="s">
        <v>101</v>
      </c>
      <c r="E55" s="51">
        <v>0</v>
      </c>
      <c r="F55" s="56">
        <v>1.6393442622950821E-2</v>
      </c>
      <c r="G55" s="51">
        <v>5000</v>
      </c>
      <c r="H55" s="55"/>
      <c r="I55" s="51"/>
      <c r="J55" s="51">
        <v>4200</v>
      </c>
      <c r="K55" s="51">
        <f>E55+G55-I55-J55</f>
        <v>800</v>
      </c>
      <c r="L55" s="50"/>
      <c r="M55" s="50">
        <v>5</v>
      </c>
      <c r="N55" s="54" t="s">
        <v>227</v>
      </c>
      <c r="O55" s="54"/>
    </row>
    <row r="56" spans="1:15" x14ac:dyDescent="0.3">
      <c r="A56" s="49"/>
      <c r="B56" s="50"/>
      <c r="C56" s="50"/>
      <c r="D56" s="50" t="s">
        <v>106</v>
      </c>
      <c r="E56" s="51">
        <v>110000</v>
      </c>
      <c r="F56" s="56">
        <v>1.6393442622950821E-2</v>
      </c>
      <c r="G56" s="51">
        <v>10000</v>
      </c>
      <c r="H56" s="55"/>
      <c r="I56" s="51"/>
      <c r="J56" s="51">
        <v>115500</v>
      </c>
      <c r="K56" s="51">
        <f t="shared" si="1"/>
        <v>4500</v>
      </c>
      <c r="L56" s="50"/>
      <c r="M56" s="50">
        <v>5</v>
      </c>
      <c r="N56" s="54"/>
      <c r="O56" s="54"/>
    </row>
    <row r="57" spans="1:15" x14ac:dyDescent="0.3">
      <c r="A57" s="49"/>
      <c r="B57" s="50"/>
      <c r="C57" s="50"/>
      <c r="D57" s="50" t="s">
        <v>110</v>
      </c>
      <c r="E57" s="51">
        <v>10000</v>
      </c>
      <c r="F57" s="56">
        <v>8.1967213114754092E-2</v>
      </c>
      <c r="G57" s="51">
        <v>20000</v>
      </c>
      <c r="H57" s="55"/>
      <c r="I57" s="51"/>
      <c r="J57" s="51">
        <v>13850</v>
      </c>
      <c r="K57" s="51">
        <f t="shared" si="1"/>
        <v>16150</v>
      </c>
      <c r="L57" s="50"/>
      <c r="M57" s="50">
        <v>5</v>
      </c>
      <c r="N57" s="54"/>
      <c r="O57" s="54"/>
    </row>
    <row r="58" spans="1:15" x14ac:dyDescent="0.3">
      <c r="A58" s="49"/>
      <c r="B58" s="50"/>
      <c r="C58" s="50"/>
      <c r="D58" s="50" t="s">
        <v>134</v>
      </c>
      <c r="E58" s="51">
        <v>10000</v>
      </c>
      <c r="F58" s="52"/>
      <c r="G58" s="51"/>
      <c r="H58" s="55"/>
      <c r="I58" s="51"/>
      <c r="J58" s="51">
        <v>0</v>
      </c>
      <c r="K58" s="51">
        <f t="shared" si="1"/>
        <v>10000</v>
      </c>
      <c r="L58" s="50"/>
      <c r="M58" s="50">
        <v>5</v>
      </c>
      <c r="N58" s="54"/>
      <c r="O58" s="54"/>
    </row>
    <row r="59" spans="1:15" ht="16.2" thickBot="1" x14ac:dyDescent="0.35">
      <c r="A59" s="80"/>
      <c r="B59" s="81"/>
      <c r="C59" s="81"/>
      <c r="D59" s="81"/>
      <c r="E59" s="84">
        <f>SUM(E50:E58)</f>
        <v>535000</v>
      </c>
      <c r="F59" s="84"/>
      <c r="G59" s="84">
        <f t="shared" ref="G59:K59" si="3">SUM(G50:G58)</f>
        <v>100000</v>
      </c>
      <c r="H59" s="84"/>
      <c r="I59" s="84">
        <f t="shared" si="3"/>
        <v>10000</v>
      </c>
      <c r="J59" s="84">
        <f t="shared" si="3"/>
        <v>533070</v>
      </c>
      <c r="K59" s="84">
        <f t="shared" si="3"/>
        <v>91930</v>
      </c>
      <c r="L59" s="81"/>
      <c r="M59" s="81"/>
      <c r="N59" s="83"/>
      <c r="O59" s="83"/>
    </row>
    <row r="60" spans="1:15" ht="16.2" thickTop="1" x14ac:dyDescent="0.3">
      <c r="A60" s="102"/>
      <c r="B60" s="103"/>
      <c r="C60" s="103"/>
      <c r="D60" s="103"/>
      <c r="E60" s="36"/>
      <c r="F60" s="36"/>
      <c r="G60" s="36"/>
      <c r="H60" s="36"/>
      <c r="I60" s="36"/>
      <c r="J60" s="36"/>
      <c r="K60" s="36"/>
      <c r="L60" s="103"/>
      <c r="M60" s="103"/>
      <c r="N60" s="104"/>
      <c r="O60" s="104"/>
    </row>
    <row r="61" spans="1:15" x14ac:dyDescent="0.3">
      <c r="A61" s="102"/>
      <c r="B61" s="103"/>
      <c r="C61" s="103"/>
      <c r="D61" s="103"/>
      <c r="E61" s="36"/>
      <c r="F61" s="36"/>
      <c r="G61" s="36"/>
      <c r="H61" s="36"/>
      <c r="I61" s="36"/>
      <c r="J61" s="36"/>
      <c r="K61" s="36"/>
      <c r="L61" s="103"/>
      <c r="M61" s="103"/>
      <c r="N61" s="104"/>
      <c r="O61" s="104"/>
    </row>
    <row r="62" spans="1:15" x14ac:dyDescent="0.3">
      <c r="A62" s="102"/>
      <c r="B62" s="103"/>
      <c r="C62" s="103"/>
      <c r="D62" s="103"/>
      <c r="E62" s="36"/>
      <c r="F62" s="36"/>
      <c r="G62" s="36"/>
      <c r="H62" s="36"/>
      <c r="I62" s="36"/>
      <c r="J62" s="36"/>
      <c r="K62" s="36"/>
      <c r="L62" s="103"/>
      <c r="M62" s="103"/>
      <c r="N62" s="104"/>
      <c r="O62" s="104"/>
    </row>
    <row r="63" spans="1:15" x14ac:dyDescent="0.3">
      <c r="A63" s="102"/>
      <c r="B63" s="103"/>
      <c r="C63" s="103"/>
      <c r="D63" s="103"/>
      <c r="E63" s="36"/>
      <c r="F63" s="36"/>
      <c r="G63" s="36"/>
      <c r="H63" s="36"/>
      <c r="I63" s="36"/>
      <c r="J63" s="36"/>
      <c r="K63" s="36"/>
      <c r="L63" s="103"/>
      <c r="M63" s="103"/>
      <c r="N63" s="104"/>
      <c r="O63" s="104"/>
    </row>
    <row r="64" spans="1:15" x14ac:dyDescent="0.3">
      <c r="A64" s="102"/>
      <c r="B64" s="103"/>
      <c r="C64" s="103"/>
      <c r="D64" s="103"/>
      <c r="E64" s="36"/>
      <c r="F64" s="36"/>
      <c r="G64" s="36"/>
      <c r="H64" s="36"/>
      <c r="I64" s="36"/>
      <c r="J64" s="36"/>
      <c r="K64" s="36"/>
      <c r="L64" s="103"/>
      <c r="M64" s="103"/>
      <c r="N64" s="104"/>
      <c r="O64" s="104"/>
    </row>
    <row r="65" spans="1:15" x14ac:dyDescent="0.3">
      <c r="A65" s="102"/>
      <c r="B65" s="103"/>
      <c r="C65" s="103"/>
      <c r="D65" s="103"/>
      <c r="E65" s="36"/>
      <c r="F65" s="36"/>
      <c r="G65" s="36"/>
      <c r="H65" s="36"/>
      <c r="I65" s="36"/>
      <c r="J65" s="36"/>
      <c r="K65" s="36"/>
      <c r="L65" s="103"/>
      <c r="M65" s="103"/>
      <c r="N65" s="104"/>
      <c r="O65" s="104"/>
    </row>
    <row r="66" spans="1:15" x14ac:dyDescent="0.3">
      <c r="A66" s="102"/>
      <c r="B66" s="103"/>
      <c r="C66" s="103"/>
      <c r="D66" s="103"/>
      <c r="E66" s="36"/>
      <c r="F66" s="36"/>
      <c r="G66" s="36"/>
      <c r="H66" s="36"/>
      <c r="I66" s="36"/>
      <c r="J66" s="36"/>
      <c r="K66" s="36"/>
      <c r="L66" s="103"/>
      <c r="M66" s="103"/>
      <c r="N66" s="104"/>
      <c r="O66" s="104"/>
    </row>
    <row r="67" spans="1:15" x14ac:dyDescent="0.3">
      <c r="A67" s="102"/>
      <c r="B67" s="103"/>
      <c r="C67" s="103"/>
      <c r="D67" s="103"/>
      <c r="E67" s="36"/>
      <c r="F67" s="36"/>
      <c r="G67" s="36"/>
      <c r="H67" s="36"/>
      <c r="I67" s="36"/>
      <c r="J67" s="36"/>
      <c r="K67" s="36"/>
      <c r="L67" s="103"/>
      <c r="M67" s="103"/>
      <c r="N67" s="104"/>
      <c r="O67" s="104"/>
    </row>
    <row r="68" spans="1:15" x14ac:dyDescent="0.3">
      <c r="A68" s="102"/>
      <c r="B68" s="103"/>
      <c r="C68" s="103"/>
      <c r="D68" s="103"/>
      <c r="E68" s="36"/>
      <c r="F68" s="36"/>
      <c r="G68" s="36"/>
      <c r="H68" s="36"/>
      <c r="I68" s="36"/>
      <c r="J68" s="36"/>
      <c r="K68" s="36"/>
      <c r="L68" s="103"/>
      <c r="M68" s="103"/>
      <c r="N68" s="104"/>
      <c r="O68" s="104"/>
    </row>
    <row r="69" spans="1:15" x14ac:dyDescent="0.3">
      <c r="A69" s="102"/>
      <c r="B69" s="103"/>
      <c r="C69" s="103"/>
      <c r="D69" s="103"/>
      <c r="E69" s="36"/>
      <c r="F69" s="36"/>
      <c r="G69" s="36"/>
      <c r="H69" s="36"/>
      <c r="I69" s="36"/>
      <c r="J69" s="36"/>
      <c r="K69" s="36"/>
      <c r="L69" s="103"/>
      <c r="M69" s="103"/>
      <c r="N69" s="104"/>
      <c r="O69" s="104"/>
    </row>
    <row r="70" spans="1:15" x14ac:dyDescent="0.3">
      <c r="A70" s="102"/>
      <c r="B70" s="103"/>
      <c r="C70" s="103"/>
      <c r="D70" s="103"/>
      <c r="E70" s="36"/>
      <c r="F70" s="36"/>
      <c r="G70" s="36"/>
      <c r="H70" s="36"/>
      <c r="I70" s="36"/>
      <c r="J70" s="36"/>
      <c r="K70" s="36"/>
      <c r="L70" s="103"/>
      <c r="M70" s="103"/>
      <c r="N70" s="104"/>
      <c r="O70" s="104"/>
    </row>
    <row r="71" spans="1:15" x14ac:dyDescent="0.3">
      <c r="A71" s="102"/>
      <c r="B71" s="103"/>
      <c r="C71" s="103"/>
      <c r="D71" s="103"/>
      <c r="E71" s="36"/>
      <c r="F71" s="36"/>
      <c r="G71" s="36"/>
      <c r="H71" s="36"/>
      <c r="I71" s="36"/>
      <c r="J71" s="36"/>
      <c r="K71" s="36"/>
      <c r="L71" s="103"/>
      <c r="M71" s="103"/>
      <c r="N71" s="104"/>
      <c r="O71" s="104"/>
    </row>
    <row r="72" spans="1:15" x14ac:dyDescent="0.3">
      <c r="A72" s="102"/>
      <c r="B72" s="103"/>
      <c r="C72" s="103"/>
      <c r="D72" s="103"/>
      <c r="E72" s="36"/>
      <c r="F72" s="36"/>
      <c r="G72" s="36"/>
      <c r="H72" s="36"/>
      <c r="I72" s="36"/>
      <c r="J72" s="36"/>
      <c r="K72" s="36"/>
      <c r="L72" s="103"/>
      <c r="M72" s="103"/>
      <c r="N72" s="104"/>
      <c r="O72" s="104"/>
    </row>
    <row r="73" spans="1:15" x14ac:dyDescent="0.3">
      <c r="A73" s="102"/>
      <c r="B73" s="103"/>
      <c r="C73" s="103"/>
      <c r="D73" s="103"/>
      <c r="E73" s="36"/>
      <c r="F73" s="105"/>
      <c r="G73" s="44"/>
      <c r="H73" s="106"/>
      <c r="I73" s="44"/>
      <c r="J73" s="44"/>
      <c r="K73" s="44">
        <f t="shared" si="1"/>
        <v>0</v>
      </c>
      <c r="L73" s="103"/>
      <c r="M73" s="103"/>
      <c r="N73" s="104"/>
      <c r="O73" s="104"/>
    </row>
    <row r="74" spans="1:15" ht="31.2" x14ac:dyDescent="0.3">
      <c r="A74" s="97" t="s">
        <v>0</v>
      </c>
      <c r="B74" s="79" t="s">
        <v>115</v>
      </c>
      <c r="C74" s="79" t="s">
        <v>135</v>
      </c>
      <c r="D74" s="79" t="s">
        <v>24</v>
      </c>
      <c r="E74" s="98">
        <v>1050000</v>
      </c>
      <c r="F74" s="99"/>
      <c r="G74" s="98"/>
      <c r="H74" s="100">
        <v>1.63934426229508E-2</v>
      </c>
      <c r="I74" s="98">
        <v>10000</v>
      </c>
      <c r="J74" s="98">
        <v>412560</v>
      </c>
      <c r="K74" s="98">
        <f>E74+G74-I74-J74-I75</f>
        <v>527440</v>
      </c>
      <c r="L74" s="79"/>
      <c r="M74" s="79">
        <v>5</v>
      </c>
      <c r="N74" s="101"/>
      <c r="O74" s="101"/>
    </row>
    <row r="75" spans="1:15" x14ac:dyDescent="0.3">
      <c r="A75" s="49"/>
      <c r="B75" s="50"/>
      <c r="C75" s="50"/>
      <c r="D75" s="50"/>
      <c r="E75" s="51"/>
      <c r="F75" s="56"/>
      <c r="G75" s="51"/>
      <c r="H75" s="53">
        <v>8.1967213114754092E-2</v>
      </c>
      <c r="I75" s="51">
        <v>100000</v>
      </c>
      <c r="J75" s="51"/>
      <c r="K75" s="51"/>
      <c r="L75" s="50"/>
      <c r="M75" s="50"/>
      <c r="N75" s="54"/>
      <c r="O75" s="54"/>
    </row>
    <row r="76" spans="1:15" x14ac:dyDescent="0.3">
      <c r="A76" s="49"/>
      <c r="B76" s="50"/>
      <c r="C76" s="50"/>
      <c r="D76" s="50" t="s">
        <v>94</v>
      </c>
      <c r="E76" s="51">
        <v>0</v>
      </c>
      <c r="F76" s="56">
        <v>1.6393442622950821E-2</v>
      </c>
      <c r="G76" s="51">
        <v>10000</v>
      </c>
      <c r="H76" s="53"/>
      <c r="I76" s="51"/>
      <c r="J76" s="51">
        <v>330</v>
      </c>
      <c r="K76" s="51">
        <f t="shared" si="1"/>
        <v>9670</v>
      </c>
      <c r="L76" s="50"/>
      <c r="M76" s="50">
        <v>5</v>
      </c>
      <c r="N76" s="54"/>
      <c r="O76" s="54"/>
    </row>
    <row r="77" spans="1:15" x14ac:dyDescent="0.3">
      <c r="A77" s="49"/>
      <c r="B77" s="50"/>
      <c r="C77" s="50"/>
      <c r="D77" s="50" t="s">
        <v>95</v>
      </c>
      <c r="E77" s="51">
        <v>42000</v>
      </c>
      <c r="F77" s="52"/>
      <c r="G77" s="51"/>
      <c r="H77" s="55"/>
      <c r="I77" s="51"/>
      <c r="J77" s="51">
        <v>42000</v>
      </c>
      <c r="K77" s="51">
        <f t="shared" si="1"/>
        <v>0</v>
      </c>
      <c r="L77" s="50"/>
      <c r="M77" s="50">
        <v>5</v>
      </c>
      <c r="N77" s="54"/>
      <c r="O77" s="54"/>
    </row>
    <row r="78" spans="1:15" x14ac:dyDescent="0.3">
      <c r="A78" s="49"/>
      <c r="B78" s="50"/>
      <c r="C78" s="50"/>
      <c r="D78" s="50" t="s">
        <v>96</v>
      </c>
      <c r="E78" s="51">
        <v>272000</v>
      </c>
      <c r="F78" s="52"/>
      <c r="G78" s="51"/>
      <c r="H78" s="55"/>
      <c r="I78" s="51"/>
      <c r="J78" s="51">
        <v>252480</v>
      </c>
      <c r="K78" s="51">
        <f t="shared" si="1"/>
        <v>19520</v>
      </c>
      <c r="L78" s="50"/>
      <c r="M78" s="50">
        <v>5</v>
      </c>
      <c r="N78" s="54"/>
      <c r="O78" s="54"/>
    </row>
    <row r="79" spans="1:15" x14ac:dyDescent="0.3">
      <c r="A79" s="49"/>
      <c r="B79" s="50"/>
      <c r="C79" s="50"/>
      <c r="D79" s="60" t="s">
        <v>97</v>
      </c>
      <c r="E79" s="51">
        <v>25000</v>
      </c>
      <c r="F79" s="52"/>
      <c r="G79" s="51"/>
      <c r="H79" s="55"/>
      <c r="I79" s="51"/>
      <c r="J79" s="51">
        <v>26940</v>
      </c>
      <c r="K79" s="51">
        <f t="shared" si="1"/>
        <v>-1940</v>
      </c>
      <c r="L79" s="50"/>
      <c r="M79" s="50">
        <v>5</v>
      </c>
      <c r="N79" s="54"/>
      <c r="O79" s="54"/>
    </row>
    <row r="80" spans="1:15" x14ac:dyDescent="0.3">
      <c r="A80" s="49"/>
      <c r="B80" s="50"/>
      <c r="C80" s="50"/>
      <c r="D80" s="50" t="s">
        <v>99</v>
      </c>
      <c r="E80" s="51">
        <v>30000</v>
      </c>
      <c r="F80" s="52"/>
      <c r="G80" s="51"/>
      <c r="H80" s="55"/>
      <c r="I80" s="51"/>
      <c r="J80" s="51"/>
      <c r="K80" s="51">
        <f t="shared" si="1"/>
        <v>30000</v>
      </c>
      <c r="L80" s="50"/>
      <c r="M80" s="50">
        <v>5</v>
      </c>
      <c r="N80" s="54"/>
      <c r="O80" s="54"/>
    </row>
    <row r="81" spans="1:15" x14ac:dyDescent="0.3">
      <c r="A81" s="49"/>
      <c r="B81" s="50"/>
      <c r="C81" s="50"/>
      <c r="D81" s="50" t="s">
        <v>98</v>
      </c>
      <c r="E81" s="51">
        <v>3000</v>
      </c>
      <c r="F81" s="52"/>
      <c r="G81" s="51"/>
      <c r="H81" s="55"/>
      <c r="I81" s="51"/>
      <c r="J81" s="51"/>
      <c r="K81" s="51">
        <f t="shared" si="1"/>
        <v>3000</v>
      </c>
      <c r="L81" s="50"/>
      <c r="M81" s="50">
        <v>5</v>
      </c>
      <c r="N81" s="54"/>
      <c r="O81" s="54"/>
    </row>
    <row r="82" spans="1:15" x14ac:dyDescent="0.3">
      <c r="A82" s="49"/>
      <c r="B82" s="50"/>
      <c r="C82" s="50"/>
      <c r="D82" s="50" t="s">
        <v>100</v>
      </c>
      <c r="E82" s="51">
        <v>5000</v>
      </c>
      <c r="F82" s="52"/>
      <c r="G82" s="51"/>
      <c r="H82" s="55"/>
      <c r="I82" s="51"/>
      <c r="J82" s="51"/>
      <c r="K82" s="51">
        <f t="shared" si="1"/>
        <v>5000</v>
      </c>
      <c r="L82" s="50"/>
      <c r="M82" s="50">
        <v>5</v>
      </c>
      <c r="N82" s="54"/>
      <c r="O82" s="54"/>
    </row>
    <row r="83" spans="1:15" x14ac:dyDescent="0.3">
      <c r="A83" s="49"/>
      <c r="B83" s="50"/>
      <c r="C83" s="50"/>
      <c r="D83" s="50" t="s">
        <v>33</v>
      </c>
      <c r="E83" s="51">
        <v>20000</v>
      </c>
      <c r="F83" s="52"/>
      <c r="G83" s="51"/>
      <c r="H83" s="55"/>
      <c r="I83" s="51"/>
      <c r="J83" s="51"/>
      <c r="K83" s="51">
        <f t="shared" si="1"/>
        <v>20000</v>
      </c>
      <c r="L83" s="50"/>
      <c r="M83" s="50">
        <v>5</v>
      </c>
      <c r="N83" s="54"/>
      <c r="O83" s="54"/>
    </row>
    <row r="84" spans="1:15" x14ac:dyDescent="0.3">
      <c r="A84" s="49"/>
      <c r="B84" s="50"/>
      <c r="C84" s="50"/>
      <c r="D84" s="50" t="s">
        <v>101</v>
      </c>
      <c r="E84" s="51">
        <v>8000</v>
      </c>
      <c r="F84" s="52"/>
      <c r="G84" s="51"/>
      <c r="H84" s="55"/>
      <c r="I84" s="51"/>
      <c r="J84" s="51"/>
      <c r="K84" s="51">
        <f t="shared" si="1"/>
        <v>8000</v>
      </c>
      <c r="L84" s="50"/>
      <c r="M84" s="50">
        <v>5</v>
      </c>
      <c r="N84" s="54"/>
      <c r="O84" s="54"/>
    </row>
    <row r="85" spans="1:15" x14ac:dyDescent="0.3">
      <c r="A85" s="49"/>
      <c r="B85" s="50"/>
      <c r="C85" s="50"/>
      <c r="D85" s="50" t="s">
        <v>102</v>
      </c>
      <c r="E85" s="51">
        <v>50000</v>
      </c>
      <c r="F85" s="52"/>
      <c r="G85" s="51"/>
      <c r="H85" s="55"/>
      <c r="I85" s="51"/>
      <c r="J85" s="51"/>
      <c r="K85" s="51">
        <f t="shared" si="1"/>
        <v>50000</v>
      </c>
      <c r="L85" s="50"/>
      <c r="M85" s="50">
        <v>5</v>
      </c>
      <c r="N85" s="54"/>
      <c r="O85" s="54"/>
    </row>
    <row r="86" spans="1:15" x14ac:dyDescent="0.3">
      <c r="A86" s="49"/>
      <c r="B86" s="50"/>
      <c r="C86" s="50"/>
      <c r="D86" s="50" t="s">
        <v>106</v>
      </c>
      <c r="E86" s="51">
        <v>10000</v>
      </c>
      <c r="F86" s="52"/>
      <c r="G86" s="51"/>
      <c r="H86" s="55"/>
      <c r="I86" s="51"/>
      <c r="J86" s="51"/>
      <c r="K86" s="51">
        <f t="shared" si="1"/>
        <v>10000</v>
      </c>
      <c r="L86" s="50"/>
      <c r="M86" s="50">
        <v>5</v>
      </c>
      <c r="N86" s="54"/>
      <c r="O86" s="54"/>
    </row>
    <row r="87" spans="1:15" x14ac:dyDescent="0.3">
      <c r="A87" s="49"/>
      <c r="B87" s="50"/>
      <c r="C87" s="50"/>
      <c r="D87" s="50" t="s">
        <v>136</v>
      </c>
      <c r="E87" s="51">
        <v>30000</v>
      </c>
      <c r="F87" s="52"/>
      <c r="G87" s="51"/>
      <c r="H87" s="55"/>
      <c r="I87" s="51"/>
      <c r="J87" s="51"/>
      <c r="K87" s="51">
        <f t="shared" si="1"/>
        <v>30000</v>
      </c>
      <c r="L87" s="50"/>
      <c r="M87" s="50">
        <v>5</v>
      </c>
      <c r="N87" s="54"/>
      <c r="O87" s="54"/>
    </row>
    <row r="88" spans="1:15" ht="31.2" x14ac:dyDescent="0.3">
      <c r="A88" s="49"/>
      <c r="B88" s="50"/>
      <c r="C88" s="50"/>
      <c r="D88" s="50" t="s">
        <v>137</v>
      </c>
      <c r="E88" s="51">
        <v>100000</v>
      </c>
      <c r="F88" s="52"/>
      <c r="G88" s="51"/>
      <c r="H88" s="55"/>
      <c r="I88" s="51"/>
      <c r="J88" s="51"/>
      <c r="K88" s="51">
        <f t="shared" si="1"/>
        <v>100000</v>
      </c>
      <c r="L88" s="50"/>
      <c r="M88" s="50">
        <v>5</v>
      </c>
      <c r="N88" s="54"/>
      <c r="O88" s="54"/>
    </row>
    <row r="89" spans="1:15" x14ac:dyDescent="0.3">
      <c r="A89" s="49"/>
      <c r="B89" s="50"/>
      <c r="C89" s="50"/>
      <c r="D89" s="50" t="s">
        <v>117</v>
      </c>
      <c r="E89" s="51">
        <v>30000</v>
      </c>
      <c r="F89" s="52"/>
      <c r="G89" s="51"/>
      <c r="H89" s="55"/>
      <c r="I89" s="51"/>
      <c r="J89" s="51"/>
      <c r="K89" s="51">
        <f t="shared" ref="K89:K148" si="4">E89+G89-I89-J89</f>
        <v>30000</v>
      </c>
      <c r="L89" s="50"/>
      <c r="M89" s="50">
        <v>5</v>
      </c>
      <c r="N89" s="54"/>
      <c r="O89" s="54"/>
    </row>
    <row r="90" spans="1:15" x14ac:dyDescent="0.3">
      <c r="A90" s="49"/>
      <c r="B90" s="50"/>
      <c r="C90" s="50"/>
      <c r="D90" s="50" t="s">
        <v>118</v>
      </c>
      <c r="E90" s="51">
        <v>20000</v>
      </c>
      <c r="F90" s="52"/>
      <c r="G90" s="51"/>
      <c r="H90" s="55"/>
      <c r="I90" s="51"/>
      <c r="J90" s="51"/>
      <c r="K90" s="51">
        <f t="shared" si="4"/>
        <v>20000</v>
      </c>
      <c r="L90" s="50"/>
      <c r="M90" s="50">
        <v>5</v>
      </c>
      <c r="N90" s="54"/>
      <c r="O90" s="54"/>
    </row>
    <row r="91" spans="1:15" x14ac:dyDescent="0.3">
      <c r="A91" s="49"/>
      <c r="B91" s="50"/>
      <c r="C91" s="50"/>
      <c r="D91" s="50" t="s">
        <v>123</v>
      </c>
      <c r="E91" s="51">
        <v>20000</v>
      </c>
      <c r="F91" s="52"/>
      <c r="G91" s="51"/>
      <c r="H91" s="55"/>
      <c r="I91" s="51"/>
      <c r="J91" s="51"/>
      <c r="K91" s="51">
        <f t="shared" si="4"/>
        <v>20000</v>
      </c>
      <c r="L91" s="50"/>
      <c r="M91" s="50">
        <v>5</v>
      </c>
      <c r="N91" s="54"/>
      <c r="O91" s="54"/>
    </row>
    <row r="92" spans="1:15" x14ac:dyDescent="0.3">
      <c r="A92" s="49"/>
      <c r="B92" s="50"/>
      <c r="C92" s="50"/>
      <c r="D92" s="50" t="s">
        <v>138</v>
      </c>
      <c r="E92" s="51">
        <v>10000</v>
      </c>
      <c r="F92" s="52"/>
      <c r="G92" s="51"/>
      <c r="H92" s="55"/>
      <c r="I92" s="51"/>
      <c r="J92" s="51">
        <v>10000</v>
      </c>
      <c r="K92" s="51">
        <f t="shared" si="4"/>
        <v>0</v>
      </c>
      <c r="L92" s="50"/>
      <c r="M92" s="50">
        <v>5</v>
      </c>
      <c r="N92" s="54"/>
      <c r="O92" s="54"/>
    </row>
    <row r="93" spans="1:15" x14ac:dyDescent="0.3">
      <c r="A93" s="49"/>
      <c r="B93" s="50"/>
      <c r="C93" s="50"/>
      <c r="D93" s="50" t="s">
        <v>139</v>
      </c>
      <c r="E93" s="51">
        <v>10000</v>
      </c>
      <c r="F93" s="52"/>
      <c r="G93" s="51"/>
      <c r="H93" s="55"/>
      <c r="I93" s="51"/>
      <c r="J93" s="51">
        <v>4560</v>
      </c>
      <c r="K93" s="51">
        <f t="shared" si="4"/>
        <v>5440</v>
      </c>
      <c r="L93" s="50"/>
      <c r="M93" s="50">
        <v>5</v>
      </c>
      <c r="N93" s="54"/>
      <c r="O93" s="54"/>
    </row>
    <row r="94" spans="1:15" x14ac:dyDescent="0.3">
      <c r="A94" s="49"/>
      <c r="B94" s="50"/>
      <c r="C94" s="50"/>
      <c r="D94" s="50" t="s">
        <v>140</v>
      </c>
      <c r="E94" s="51">
        <v>5000</v>
      </c>
      <c r="F94" s="52"/>
      <c r="G94" s="51"/>
      <c r="H94" s="55"/>
      <c r="I94" s="51"/>
      <c r="J94" s="51">
        <v>5000</v>
      </c>
      <c r="K94" s="51">
        <f t="shared" si="4"/>
        <v>0</v>
      </c>
      <c r="L94" s="50"/>
      <c r="M94" s="50">
        <v>5</v>
      </c>
      <c r="N94" s="54"/>
      <c r="O94" s="54"/>
    </row>
    <row r="95" spans="1:15" ht="16.2" thickBot="1" x14ac:dyDescent="0.35">
      <c r="A95" s="80"/>
      <c r="B95" s="81"/>
      <c r="C95" s="81"/>
      <c r="D95" s="81"/>
      <c r="E95" s="84">
        <f>SUM(E74:E94)</f>
        <v>1740000</v>
      </c>
      <c r="F95" s="112"/>
      <c r="G95" s="82"/>
      <c r="H95" s="113"/>
      <c r="I95" s="82"/>
      <c r="J95" s="82"/>
      <c r="K95" s="82">
        <f t="shared" si="4"/>
        <v>1740000</v>
      </c>
      <c r="L95" s="81"/>
      <c r="M95" s="81"/>
      <c r="N95" s="83"/>
      <c r="O95" s="83"/>
    </row>
    <row r="96" spans="1:15" ht="16.2" thickTop="1" x14ac:dyDescent="0.3">
      <c r="A96" s="102"/>
      <c r="B96" s="103"/>
      <c r="C96" s="103"/>
      <c r="D96" s="103"/>
      <c r="E96" s="36"/>
      <c r="F96" s="105"/>
      <c r="G96" s="44"/>
      <c r="H96" s="106"/>
      <c r="I96" s="44"/>
      <c r="J96" s="44"/>
      <c r="K96" s="44">
        <f t="shared" si="4"/>
        <v>0</v>
      </c>
      <c r="L96" s="103"/>
      <c r="M96" s="103"/>
      <c r="N96" s="104"/>
      <c r="O96" s="104"/>
    </row>
    <row r="97" spans="1:15" ht="78" x14ac:dyDescent="0.3">
      <c r="A97" s="97" t="s">
        <v>0</v>
      </c>
      <c r="B97" s="79" t="s">
        <v>141</v>
      </c>
      <c r="C97" s="79" t="s">
        <v>142</v>
      </c>
      <c r="D97" s="79" t="s">
        <v>29</v>
      </c>
      <c r="E97" s="98">
        <v>190000</v>
      </c>
      <c r="F97" s="110"/>
      <c r="G97" s="98"/>
      <c r="H97" s="111"/>
      <c r="I97" s="98"/>
      <c r="J97" s="98">
        <v>176520</v>
      </c>
      <c r="K97" s="98">
        <f t="shared" si="4"/>
        <v>13480</v>
      </c>
      <c r="L97" s="79"/>
      <c r="M97" s="79">
        <v>5</v>
      </c>
      <c r="N97" s="101"/>
      <c r="O97" s="101"/>
    </row>
    <row r="98" spans="1:15" x14ac:dyDescent="0.3">
      <c r="A98" s="49"/>
      <c r="B98" s="50"/>
      <c r="C98" s="50"/>
      <c r="D98" s="50" t="s">
        <v>96</v>
      </c>
      <c r="E98" s="51">
        <v>120000</v>
      </c>
      <c r="F98" s="52"/>
      <c r="G98" s="51"/>
      <c r="H98" s="55"/>
      <c r="I98" s="51"/>
      <c r="J98" s="51">
        <v>108000</v>
      </c>
      <c r="K98" s="51">
        <f t="shared" si="4"/>
        <v>12000</v>
      </c>
      <c r="L98" s="50"/>
      <c r="M98" s="50">
        <v>5</v>
      </c>
      <c r="N98" s="54"/>
      <c r="O98" s="54"/>
    </row>
    <row r="99" spans="1:15" x14ac:dyDescent="0.3">
      <c r="A99" s="49"/>
      <c r="B99" s="50"/>
      <c r="C99" s="50"/>
      <c r="D99" s="50" t="s">
        <v>97</v>
      </c>
      <c r="E99" s="51">
        <v>12000</v>
      </c>
      <c r="F99" s="52"/>
      <c r="G99" s="51"/>
      <c r="H99" s="55"/>
      <c r="I99" s="51"/>
      <c r="J99" s="51">
        <v>12000</v>
      </c>
      <c r="K99" s="51">
        <f t="shared" si="4"/>
        <v>0</v>
      </c>
      <c r="L99" s="50"/>
      <c r="M99" s="50">
        <v>5</v>
      </c>
      <c r="N99" s="54"/>
      <c r="O99" s="54"/>
    </row>
    <row r="100" spans="1:15" x14ac:dyDescent="0.3">
      <c r="A100" s="49"/>
      <c r="B100" s="50"/>
      <c r="C100" s="50"/>
      <c r="D100" s="50" t="s">
        <v>99</v>
      </c>
      <c r="E100" s="51">
        <v>20000</v>
      </c>
      <c r="F100" s="52"/>
      <c r="G100" s="51"/>
      <c r="H100" s="55"/>
      <c r="I100" s="51"/>
      <c r="J100" s="51">
        <v>0</v>
      </c>
      <c r="K100" s="51">
        <f t="shared" si="4"/>
        <v>20000</v>
      </c>
      <c r="L100" s="50"/>
      <c r="M100" s="50">
        <v>5</v>
      </c>
      <c r="N100" s="54"/>
      <c r="O100" s="54"/>
    </row>
    <row r="101" spans="1:15" x14ac:dyDescent="0.3">
      <c r="A101" s="49"/>
      <c r="B101" s="50"/>
      <c r="C101" s="50"/>
      <c r="D101" s="50" t="s">
        <v>98</v>
      </c>
      <c r="E101" s="51">
        <v>10000</v>
      </c>
      <c r="F101" s="52"/>
      <c r="G101" s="51"/>
      <c r="H101" s="55"/>
      <c r="I101" s="51"/>
      <c r="J101" s="51">
        <v>0</v>
      </c>
      <c r="K101" s="51">
        <f t="shared" si="4"/>
        <v>10000</v>
      </c>
      <c r="L101" s="50"/>
      <c r="M101" s="50">
        <v>5</v>
      </c>
      <c r="N101" s="54"/>
      <c r="O101" s="54"/>
    </row>
    <row r="102" spans="1:15" x14ac:dyDescent="0.3">
      <c r="A102" s="49"/>
      <c r="B102" s="50"/>
      <c r="C102" s="50"/>
      <c r="D102" s="50" t="s">
        <v>100</v>
      </c>
      <c r="E102" s="51">
        <v>5000</v>
      </c>
      <c r="F102" s="52"/>
      <c r="G102" s="51"/>
      <c r="H102" s="55"/>
      <c r="I102" s="51"/>
      <c r="J102" s="51">
        <v>0</v>
      </c>
      <c r="K102" s="51">
        <f t="shared" si="4"/>
        <v>5000</v>
      </c>
      <c r="L102" s="50"/>
      <c r="M102" s="50">
        <v>5</v>
      </c>
      <c r="N102" s="54"/>
      <c r="O102" s="54"/>
    </row>
    <row r="103" spans="1:15" x14ac:dyDescent="0.3">
      <c r="A103" s="49"/>
      <c r="B103" s="50"/>
      <c r="C103" s="50"/>
      <c r="D103" s="50" t="s">
        <v>102</v>
      </c>
      <c r="E103" s="51">
        <v>20000</v>
      </c>
      <c r="F103" s="52"/>
      <c r="G103" s="51"/>
      <c r="H103" s="55"/>
      <c r="I103" s="51"/>
      <c r="J103" s="51">
        <v>0</v>
      </c>
      <c r="K103" s="51">
        <f t="shared" si="4"/>
        <v>20000</v>
      </c>
      <c r="L103" s="50"/>
      <c r="M103" s="50">
        <v>5</v>
      </c>
      <c r="N103" s="54"/>
      <c r="O103" s="54"/>
    </row>
    <row r="104" spans="1:15" x14ac:dyDescent="0.3">
      <c r="A104" s="49"/>
      <c r="B104" s="50"/>
      <c r="C104" s="50"/>
      <c r="D104" s="50" t="s">
        <v>136</v>
      </c>
      <c r="E104" s="51">
        <v>10000</v>
      </c>
      <c r="F104" s="52"/>
      <c r="G104" s="51"/>
      <c r="H104" s="55"/>
      <c r="I104" s="51"/>
      <c r="J104" s="51">
        <v>0</v>
      </c>
      <c r="K104" s="51">
        <f t="shared" si="4"/>
        <v>10000</v>
      </c>
      <c r="L104" s="50"/>
      <c r="M104" s="50">
        <v>5</v>
      </c>
      <c r="N104" s="54"/>
      <c r="O104" s="54"/>
    </row>
    <row r="105" spans="1:15" ht="31.2" x14ac:dyDescent="0.3">
      <c r="A105" s="49"/>
      <c r="B105" s="50"/>
      <c r="C105" s="50"/>
      <c r="D105" s="50" t="s">
        <v>143</v>
      </c>
      <c r="E105" s="51">
        <v>20000</v>
      </c>
      <c r="F105" s="52"/>
      <c r="G105" s="51"/>
      <c r="H105" s="55"/>
      <c r="I105" s="51"/>
      <c r="J105" s="51">
        <v>18915</v>
      </c>
      <c r="K105" s="51">
        <f t="shared" si="4"/>
        <v>1085</v>
      </c>
      <c r="L105" s="50"/>
      <c r="M105" s="50">
        <v>5</v>
      </c>
      <c r="N105" s="54"/>
      <c r="O105" s="54"/>
    </row>
    <row r="106" spans="1:15" x14ac:dyDescent="0.3">
      <c r="A106" s="49"/>
      <c r="B106" s="50"/>
      <c r="C106" s="50"/>
      <c r="D106" s="50" t="s">
        <v>144</v>
      </c>
      <c r="E106" s="51">
        <v>20000</v>
      </c>
      <c r="F106" s="52"/>
      <c r="G106" s="51"/>
      <c r="H106" s="55"/>
      <c r="I106" s="51"/>
      <c r="J106" s="51">
        <v>0</v>
      </c>
      <c r="K106" s="51">
        <f t="shared" si="4"/>
        <v>20000</v>
      </c>
      <c r="L106" s="50"/>
      <c r="M106" s="50">
        <v>5</v>
      </c>
      <c r="N106" s="54"/>
      <c r="O106" s="54"/>
    </row>
    <row r="107" spans="1:15" ht="31.2" x14ac:dyDescent="0.3">
      <c r="A107" s="49"/>
      <c r="B107" s="50"/>
      <c r="C107" s="50"/>
      <c r="D107" s="50" t="s">
        <v>145</v>
      </c>
      <c r="E107" s="51">
        <v>100000</v>
      </c>
      <c r="F107" s="52"/>
      <c r="G107" s="51"/>
      <c r="H107" s="55"/>
      <c r="I107" s="51"/>
      <c r="J107" s="51">
        <v>100000</v>
      </c>
      <c r="K107" s="51">
        <f t="shared" si="4"/>
        <v>0</v>
      </c>
      <c r="L107" s="50"/>
      <c r="M107" s="50">
        <v>5</v>
      </c>
      <c r="N107" s="54"/>
      <c r="O107" s="54"/>
    </row>
    <row r="108" spans="1:15" x14ac:dyDescent="0.3">
      <c r="A108" s="49"/>
      <c r="B108" s="50"/>
      <c r="C108" s="50"/>
      <c r="D108" s="50" t="s">
        <v>228</v>
      </c>
      <c r="E108" s="51">
        <v>0</v>
      </c>
      <c r="F108" s="56">
        <v>4.9180327868852458E-2</v>
      </c>
      <c r="G108" s="51">
        <v>30000</v>
      </c>
      <c r="H108" s="55"/>
      <c r="I108" s="51"/>
      <c r="J108" s="51">
        <v>19955.5</v>
      </c>
      <c r="K108" s="51">
        <f t="shared" si="4"/>
        <v>10044.5</v>
      </c>
      <c r="L108" s="50"/>
      <c r="M108" s="50">
        <v>5</v>
      </c>
      <c r="N108" s="54"/>
      <c r="O108" s="54"/>
    </row>
    <row r="109" spans="1:15" x14ac:dyDescent="0.3">
      <c r="A109" s="49"/>
      <c r="B109" s="50"/>
      <c r="C109" s="50"/>
      <c r="D109" s="50" t="s">
        <v>146</v>
      </c>
      <c r="E109" s="51">
        <v>20000</v>
      </c>
      <c r="F109" s="52"/>
      <c r="G109" s="51"/>
      <c r="H109" s="55"/>
      <c r="I109" s="51"/>
      <c r="J109" s="51">
        <v>600</v>
      </c>
      <c r="K109" s="51">
        <f t="shared" si="4"/>
        <v>19400</v>
      </c>
      <c r="L109" s="50"/>
      <c r="M109" s="50">
        <v>5</v>
      </c>
      <c r="N109" s="54"/>
      <c r="O109" s="54"/>
    </row>
    <row r="110" spans="1:15" ht="16.2" thickBot="1" x14ac:dyDescent="0.35">
      <c r="A110" s="80"/>
      <c r="B110" s="81"/>
      <c r="C110" s="81"/>
      <c r="D110" s="81"/>
      <c r="E110" s="84">
        <f>SUM(E97:E109)</f>
        <v>547000</v>
      </c>
      <c r="F110" s="112"/>
      <c r="G110" s="82"/>
      <c r="H110" s="113"/>
      <c r="I110" s="82"/>
      <c r="J110" s="82"/>
      <c r="K110" s="82">
        <f t="shared" si="4"/>
        <v>547000</v>
      </c>
      <c r="L110" s="81"/>
      <c r="M110" s="81"/>
      <c r="N110" s="83"/>
      <c r="O110" s="83"/>
    </row>
    <row r="111" spans="1:15" ht="16.2" thickTop="1" x14ac:dyDescent="0.3">
      <c r="A111" s="102"/>
      <c r="B111" s="103"/>
      <c r="C111" s="103"/>
      <c r="D111" s="103"/>
      <c r="E111" s="36"/>
      <c r="F111" s="105"/>
      <c r="G111" s="44"/>
      <c r="H111" s="106"/>
      <c r="I111" s="44"/>
      <c r="J111" s="44"/>
      <c r="K111" s="44">
        <f t="shared" si="4"/>
        <v>0</v>
      </c>
      <c r="L111" s="103"/>
      <c r="M111" s="103"/>
      <c r="N111" s="104"/>
      <c r="O111" s="104"/>
    </row>
    <row r="112" spans="1:15" x14ac:dyDescent="0.3">
      <c r="A112" s="102"/>
      <c r="B112" s="103"/>
      <c r="C112" s="103"/>
      <c r="D112" s="103"/>
      <c r="E112" s="36"/>
      <c r="F112" s="105"/>
      <c r="G112" s="44"/>
      <c r="H112" s="106"/>
      <c r="I112" s="44"/>
      <c r="J112" s="44"/>
      <c r="K112" s="44">
        <f t="shared" si="4"/>
        <v>0</v>
      </c>
      <c r="L112" s="103"/>
      <c r="M112" s="103"/>
      <c r="N112" s="104"/>
      <c r="O112" s="104"/>
    </row>
    <row r="113" spans="1:15" x14ac:dyDescent="0.3">
      <c r="A113" s="102"/>
      <c r="B113" s="103"/>
      <c r="C113" s="103"/>
      <c r="D113" s="103"/>
      <c r="E113" s="36"/>
      <c r="F113" s="105"/>
      <c r="G113" s="44"/>
      <c r="H113" s="106"/>
      <c r="I113" s="44"/>
      <c r="J113" s="44"/>
      <c r="K113" s="44">
        <f t="shared" si="4"/>
        <v>0</v>
      </c>
      <c r="L113" s="103"/>
      <c r="M113" s="103"/>
      <c r="N113" s="104"/>
      <c r="O113" s="104"/>
    </row>
    <row r="114" spans="1:15" x14ac:dyDescent="0.3">
      <c r="A114" s="102"/>
      <c r="B114" s="103"/>
      <c r="C114" s="103"/>
      <c r="D114" s="103"/>
      <c r="E114" s="36"/>
      <c r="F114" s="105"/>
      <c r="G114" s="44"/>
      <c r="H114" s="106"/>
      <c r="I114" s="44"/>
      <c r="J114" s="44"/>
      <c r="K114" s="44">
        <f t="shared" si="4"/>
        <v>0</v>
      </c>
      <c r="L114" s="103"/>
      <c r="M114" s="103"/>
      <c r="N114" s="104"/>
      <c r="O114" s="104"/>
    </row>
    <row r="115" spans="1:15" ht="62.4" x14ac:dyDescent="0.3">
      <c r="A115" s="49" t="s">
        <v>150</v>
      </c>
      <c r="B115" s="50" t="s">
        <v>147</v>
      </c>
      <c r="C115" s="50" t="s">
        <v>148</v>
      </c>
      <c r="D115" s="50" t="s">
        <v>24</v>
      </c>
      <c r="E115" s="51">
        <v>950000</v>
      </c>
      <c r="F115" s="52"/>
      <c r="G115" s="51"/>
      <c r="H115" s="55"/>
      <c r="I115" s="51"/>
      <c r="J115" s="51"/>
      <c r="K115" s="51">
        <f t="shared" si="4"/>
        <v>950000</v>
      </c>
      <c r="L115" s="50"/>
      <c r="M115" s="50">
        <v>5</v>
      </c>
      <c r="N115" s="54"/>
      <c r="O115" s="54"/>
    </row>
    <row r="116" spans="1:15" x14ac:dyDescent="0.3">
      <c r="A116" s="49"/>
      <c r="B116" s="50"/>
      <c r="C116" s="50"/>
      <c r="D116" s="50" t="s">
        <v>95</v>
      </c>
      <c r="E116" s="51">
        <v>42000</v>
      </c>
      <c r="F116" s="52"/>
      <c r="G116" s="51"/>
      <c r="H116" s="55"/>
      <c r="I116" s="51"/>
      <c r="J116" s="51"/>
      <c r="K116" s="51">
        <f t="shared" si="4"/>
        <v>42000</v>
      </c>
      <c r="L116" s="50"/>
      <c r="M116" s="50">
        <v>5</v>
      </c>
      <c r="N116" s="54"/>
      <c r="O116" s="54"/>
    </row>
    <row r="117" spans="1:15" x14ac:dyDescent="0.3">
      <c r="A117" s="49"/>
      <c r="B117" s="50"/>
      <c r="C117" s="50"/>
      <c r="D117" s="50" t="s">
        <v>96</v>
      </c>
      <c r="E117" s="51">
        <v>130000</v>
      </c>
      <c r="F117" s="52"/>
      <c r="G117" s="51"/>
      <c r="H117" s="55"/>
      <c r="I117" s="51"/>
      <c r="J117" s="51"/>
      <c r="K117" s="51">
        <f t="shared" si="4"/>
        <v>130000</v>
      </c>
      <c r="L117" s="50"/>
      <c r="M117" s="50">
        <v>5</v>
      </c>
      <c r="N117" s="54"/>
      <c r="O117" s="54"/>
    </row>
    <row r="118" spans="1:15" x14ac:dyDescent="0.3">
      <c r="A118" s="49"/>
      <c r="B118" s="50"/>
      <c r="C118" s="50"/>
      <c r="D118" s="50" t="s">
        <v>97</v>
      </c>
      <c r="E118" s="51">
        <v>24000</v>
      </c>
      <c r="F118" s="52"/>
      <c r="G118" s="51"/>
      <c r="H118" s="55"/>
      <c r="I118" s="51"/>
      <c r="J118" s="51"/>
      <c r="K118" s="51">
        <f t="shared" si="4"/>
        <v>24000</v>
      </c>
      <c r="L118" s="50"/>
      <c r="M118" s="50">
        <v>5</v>
      </c>
      <c r="N118" s="54"/>
      <c r="O118" s="54"/>
    </row>
    <row r="119" spans="1:15" x14ac:dyDescent="0.3">
      <c r="A119" s="49"/>
      <c r="B119" s="50"/>
      <c r="C119" s="50"/>
      <c r="D119" s="50" t="s">
        <v>99</v>
      </c>
      <c r="E119" s="51">
        <v>80000</v>
      </c>
      <c r="F119" s="52"/>
      <c r="G119" s="51"/>
      <c r="H119" s="55"/>
      <c r="I119" s="51"/>
      <c r="J119" s="51"/>
      <c r="K119" s="51">
        <f t="shared" si="4"/>
        <v>80000</v>
      </c>
      <c r="L119" s="50"/>
      <c r="M119" s="50">
        <v>5</v>
      </c>
      <c r="N119" s="54"/>
      <c r="O119" s="54"/>
    </row>
    <row r="120" spans="1:15" x14ac:dyDescent="0.3">
      <c r="A120" s="49"/>
      <c r="B120" s="50"/>
      <c r="C120" s="50"/>
      <c r="D120" s="50" t="s">
        <v>98</v>
      </c>
      <c r="E120" s="51">
        <v>10000</v>
      </c>
      <c r="F120" s="52"/>
      <c r="G120" s="51"/>
      <c r="H120" s="55"/>
      <c r="I120" s="51"/>
      <c r="J120" s="51"/>
      <c r="K120" s="51">
        <f t="shared" si="4"/>
        <v>10000</v>
      </c>
      <c r="L120" s="50"/>
      <c r="M120" s="50">
        <v>5</v>
      </c>
      <c r="N120" s="54"/>
      <c r="O120" s="54"/>
    </row>
    <row r="121" spans="1:15" x14ac:dyDescent="0.3">
      <c r="A121" s="49"/>
      <c r="B121" s="50"/>
      <c r="C121" s="50"/>
      <c r="D121" s="50" t="s">
        <v>100</v>
      </c>
      <c r="E121" s="51">
        <v>5000</v>
      </c>
      <c r="F121" s="52"/>
      <c r="G121" s="51"/>
      <c r="H121" s="55"/>
      <c r="I121" s="51"/>
      <c r="J121" s="51"/>
      <c r="K121" s="51">
        <f t="shared" si="4"/>
        <v>5000</v>
      </c>
      <c r="L121" s="50"/>
      <c r="M121" s="50">
        <v>5</v>
      </c>
      <c r="N121" s="54"/>
      <c r="O121" s="54"/>
    </row>
    <row r="122" spans="1:15" x14ac:dyDescent="0.3">
      <c r="A122" s="49"/>
      <c r="B122" s="50"/>
      <c r="C122" s="50"/>
      <c r="D122" s="50" t="s">
        <v>33</v>
      </c>
      <c r="E122" s="51">
        <v>36000</v>
      </c>
      <c r="F122" s="52"/>
      <c r="G122" s="51"/>
      <c r="H122" s="55"/>
      <c r="I122" s="51"/>
      <c r="J122" s="51"/>
      <c r="K122" s="51">
        <f t="shared" si="4"/>
        <v>36000</v>
      </c>
      <c r="L122" s="50"/>
      <c r="M122" s="50">
        <v>5</v>
      </c>
      <c r="N122" s="54"/>
      <c r="O122" s="54"/>
    </row>
    <row r="123" spans="1:15" x14ac:dyDescent="0.3">
      <c r="A123" s="49"/>
      <c r="B123" s="50"/>
      <c r="C123" s="50"/>
      <c r="D123" s="50" t="s">
        <v>101</v>
      </c>
      <c r="E123" s="51">
        <v>5000</v>
      </c>
      <c r="F123" s="52"/>
      <c r="G123" s="51"/>
      <c r="H123" s="55"/>
      <c r="I123" s="51"/>
      <c r="J123" s="51"/>
      <c r="K123" s="51">
        <f t="shared" si="4"/>
        <v>5000</v>
      </c>
      <c r="L123" s="50"/>
      <c r="M123" s="50">
        <v>5</v>
      </c>
      <c r="N123" s="54"/>
      <c r="O123" s="54"/>
    </row>
    <row r="124" spans="1:15" x14ac:dyDescent="0.3">
      <c r="A124" s="49"/>
      <c r="B124" s="50"/>
      <c r="C124" s="50"/>
      <c r="D124" s="50" t="s">
        <v>102</v>
      </c>
      <c r="E124" s="51">
        <v>80000</v>
      </c>
      <c r="F124" s="52"/>
      <c r="G124" s="51"/>
      <c r="H124" s="55"/>
      <c r="I124" s="51"/>
      <c r="J124" s="51"/>
      <c r="K124" s="51">
        <f t="shared" si="4"/>
        <v>80000</v>
      </c>
      <c r="L124" s="50"/>
      <c r="M124" s="50">
        <v>5</v>
      </c>
      <c r="N124" s="54"/>
      <c r="O124" s="54"/>
    </row>
    <row r="125" spans="1:15" x14ac:dyDescent="0.3">
      <c r="A125" s="49"/>
      <c r="B125" s="50"/>
      <c r="C125" s="50"/>
      <c r="D125" s="50" t="s">
        <v>106</v>
      </c>
      <c r="E125" s="51">
        <v>20000</v>
      </c>
      <c r="F125" s="52"/>
      <c r="G125" s="51"/>
      <c r="H125" s="55"/>
      <c r="I125" s="51"/>
      <c r="J125" s="51"/>
      <c r="K125" s="51">
        <f t="shared" si="4"/>
        <v>20000</v>
      </c>
      <c r="L125" s="50"/>
      <c r="M125" s="50">
        <v>5</v>
      </c>
      <c r="N125" s="54"/>
      <c r="O125" s="54"/>
    </row>
    <row r="126" spans="1:15" x14ac:dyDescent="0.3">
      <c r="A126" s="49"/>
      <c r="B126" s="50"/>
      <c r="C126" s="50"/>
      <c r="D126" s="50" t="s">
        <v>151</v>
      </c>
      <c r="E126" s="51">
        <v>10000</v>
      </c>
      <c r="F126" s="52"/>
      <c r="G126" s="51"/>
      <c r="H126" s="55"/>
      <c r="I126" s="51"/>
      <c r="J126" s="51"/>
      <c r="K126" s="51">
        <f t="shared" si="4"/>
        <v>10000</v>
      </c>
      <c r="L126" s="50"/>
      <c r="M126" s="50">
        <v>5</v>
      </c>
      <c r="N126" s="54"/>
      <c r="O126" s="54"/>
    </row>
    <row r="127" spans="1:15" x14ac:dyDescent="0.3">
      <c r="A127" s="49"/>
      <c r="B127" s="50"/>
      <c r="C127" s="50"/>
      <c r="D127" s="50" t="s">
        <v>136</v>
      </c>
      <c r="E127" s="51">
        <v>50000</v>
      </c>
      <c r="F127" s="52"/>
      <c r="G127" s="51"/>
      <c r="H127" s="55"/>
      <c r="I127" s="51"/>
      <c r="J127" s="51"/>
      <c r="K127" s="51">
        <f t="shared" si="4"/>
        <v>50000</v>
      </c>
      <c r="L127" s="50"/>
      <c r="M127" s="50">
        <v>5</v>
      </c>
      <c r="N127" s="54"/>
      <c r="O127" s="54"/>
    </row>
    <row r="128" spans="1:15" x14ac:dyDescent="0.3">
      <c r="A128" s="49"/>
      <c r="B128" s="50"/>
      <c r="C128" s="50"/>
      <c r="D128" s="50" t="s">
        <v>117</v>
      </c>
      <c r="E128" s="51">
        <v>30000</v>
      </c>
      <c r="F128" s="52"/>
      <c r="G128" s="51"/>
      <c r="H128" s="55"/>
      <c r="I128" s="51"/>
      <c r="J128" s="51"/>
      <c r="K128" s="51">
        <f t="shared" si="4"/>
        <v>30000</v>
      </c>
      <c r="L128" s="50"/>
      <c r="M128" s="50">
        <v>5</v>
      </c>
      <c r="N128" s="54"/>
      <c r="O128" s="54"/>
    </row>
    <row r="129" spans="1:15" x14ac:dyDescent="0.3">
      <c r="A129" s="49"/>
      <c r="B129" s="50"/>
      <c r="C129" s="50"/>
      <c r="D129" s="50" t="s">
        <v>118</v>
      </c>
      <c r="E129" s="51">
        <v>50000</v>
      </c>
      <c r="F129" s="52"/>
      <c r="G129" s="51"/>
      <c r="H129" s="55"/>
      <c r="I129" s="51"/>
      <c r="J129" s="51"/>
      <c r="K129" s="51">
        <f t="shared" si="4"/>
        <v>50000</v>
      </c>
      <c r="L129" s="50"/>
      <c r="M129" s="50">
        <v>5</v>
      </c>
      <c r="N129" s="54"/>
      <c r="O129" s="54"/>
    </row>
    <row r="130" spans="1:15" x14ac:dyDescent="0.3">
      <c r="A130" s="49"/>
      <c r="B130" s="50"/>
      <c r="C130" s="50"/>
      <c r="D130" s="50" t="s">
        <v>119</v>
      </c>
      <c r="E130" s="51">
        <v>40000</v>
      </c>
      <c r="F130" s="52"/>
      <c r="G130" s="51"/>
      <c r="H130" s="55"/>
      <c r="I130" s="51"/>
      <c r="J130" s="51"/>
      <c r="K130" s="51">
        <f t="shared" si="4"/>
        <v>40000</v>
      </c>
      <c r="L130" s="50"/>
      <c r="M130" s="50">
        <v>5</v>
      </c>
      <c r="N130" s="54"/>
      <c r="O130" s="54"/>
    </row>
    <row r="131" spans="1:15" x14ac:dyDescent="0.3">
      <c r="A131" s="49"/>
      <c r="B131" s="50"/>
      <c r="C131" s="50"/>
      <c r="D131" s="50" t="s">
        <v>152</v>
      </c>
      <c r="E131" s="51">
        <v>4000</v>
      </c>
      <c r="F131" s="52"/>
      <c r="G131" s="51"/>
      <c r="H131" s="55"/>
      <c r="I131" s="51"/>
      <c r="J131" s="51"/>
      <c r="K131" s="51">
        <f t="shared" si="4"/>
        <v>4000</v>
      </c>
      <c r="L131" s="50"/>
      <c r="M131" s="50">
        <v>4</v>
      </c>
      <c r="N131" s="54"/>
      <c r="O131" s="54"/>
    </row>
    <row r="132" spans="1:15" x14ac:dyDescent="0.3">
      <c r="A132" s="49"/>
      <c r="B132" s="50"/>
      <c r="C132" s="50"/>
      <c r="D132" s="50" t="s">
        <v>123</v>
      </c>
      <c r="E132" s="51">
        <v>20000</v>
      </c>
      <c r="F132" s="52"/>
      <c r="G132" s="51"/>
      <c r="H132" s="55"/>
      <c r="I132" s="51"/>
      <c r="J132" s="51"/>
      <c r="K132" s="51">
        <f t="shared" si="4"/>
        <v>20000</v>
      </c>
      <c r="L132" s="50"/>
      <c r="M132" s="50">
        <v>4</v>
      </c>
      <c r="N132" s="54"/>
      <c r="O132" s="54"/>
    </row>
    <row r="133" spans="1:15" x14ac:dyDescent="0.3">
      <c r="A133" s="49"/>
      <c r="B133" s="50"/>
      <c r="C133" s="50"/>
      <c r="D133" s="50" t="s">
        <v>124</v>
      </c>
      <c r="E133" s="51">
        <v>100000</v>
      </c>
      <c r="F133" s="52"/>
      <c r="G133" s="51"/>
      <c r="H133" s="55"/>
      <c r="I133" s="51"/>
      <c r="J133" s="51"/>
      <c r="K133" s="51">
        <f t="shared" si="4"/>
        <v>100000</v>
      </c>
      <c r="L133" s="50"/>
      <c r="M133" s="50">
        <v>4</v>
      </c>
      <c r="N133" s="54"/>
      <c r="O133" s="54"/>
    </row>
    <row r="134" spans="1:15" x14ac:dyDescent="0.3">
      <c r="A134" s="49"/>
      <c r="B134" s="50"/>
      <c r="C134" s="50"/>
      <c r="D134" s="50" t="s">
        <v>153</v>
      </c>
      <c r="E134" s="51">
        <v>10000</v>
      </c>
      <c r="F134" s="52"/>
      <c r="G134" s="51"/>
      <c r="H134" s="55"/>
      <c r="I134" s="51"/>
      <c r="J134" s="51"/>
      <c r="K134" s="51">
        <f t="shared" si="4"/>
        <v>10000</v>
      </c>
      <c r="L134" s="50"/>
      <c r="M134" s="50">
        <v>4</v>
      </c>
      <c r="N134" s="54"/>
      <c r="O134" s="54"/>
    </row>
    <row r="135" spans="1:15" x14ac:dyDescent="0.3">
      <c r="A135" s="49"/>
      <c r="B135" s="50"/>
      <c r="C135" s="50"/>
      <c r="D135" s="50" t="s">
        <v>154</v>
      </c>
      <c r="E135" s="51">
        <v>500</v>
      </c>
      <c r="F135" s="52"/>
      <c r="G135" s="51"/>
      <c r="H135" s="55"/>
      <c r="I135" s="51"/>
      <c r="J135" s="51"/>
      <c r="K135" s="51">
        <f t="shared" si="4"/>
        <v>500</v>
      </c>
      <c r="L135" s="50"/>
      <c r="M135" s="50">
        <v>4</v>
      </c>
      <c r="N135" s="54"/>
      <c r="O135" s="54"/>
    </row>
    <row r="136" spans="1:15" x14ac:dyDescent="0.3">
      <c r="A136" s="49"/>
      <c r="B136" s="50"/>
      <c r="C136" s="50"/>
      <c r="D136" s="50" t="s">
        <v>155</v>
      </c>
      <c r="E136" s="51">
        <v>1500</v>
      </c>
      <c r="F136" s="52"/>
      <c r="G136" s="51"/>
      <c r="H136" s="55"/>
      <c r="I136" s="51"/>
      <c r="J136" s="51"/>
      <c r="K136" s="51">
        <f t="shared" si="4"/>
        <v>1500</v>
      </c>
      <c r="L136" s="50"/>
      <c r="M136" s="50">
        <v>4</v>
      </c>
      <c r="N136" s="54"/>
      <c r="O136" s="54"/>
    </row>
    <row r="137" spans="1:15" x14ac:dyDescent="0.3">
      <c r="A137" s="49"/>
      <c r="B137" s="50"/>
      <c r="C137" s="50"/>
      <c r="D137" s="50" t="s">
        <v>156</v>
      </c>
      <c r="E137" s="51">
        <v>2500</v>
      </c>
      <c r="F137" s="52"/>
      <c r="G137" s="51"/>
      <c r="H137" s="55"/>
      <c r="I137" s="51"/>
      <c r="J137" s="51"/>
      <c r="K137" s="51">
        <f t="shared" si="4"/>
        <v>2500</v>
      </c>
      <c r="L137" s="50"/>
      <c r="M137" s="50">
        <v>4</v>
      </c>
      <c r="N137" s="54"/>
      <c r="O137" s="54"/>
    </row>
    <row r="138" spans="1:15" x14ac:dyDescent="0.3">
      <c r="A138" s="49"/>
      <c r="B138" s="50"/>
      <c r="C138" s="50"/>
      <c r="D138" s="50" t="s">
        <v>139</v>
      </c>
      <c r="E138" s="51">
        <v>5000</v>
      </c>
      <c r="F138" s="52"/>
      <c r="G138" s="51"/>
      <c r="H138" s="55"/>
      <c r="I138" s="51"/>
      <c r="J138" s="51"/>
      <c r="K138" s="51">
        <f t="shared" si="4"/>
        <v>5000</v>
      </c>
      <c r="L138" s="50"/>
      <c r="M138" s="50">
        <v>4</v>
      </c>
      <c r="N138" s="54"/>
      <c r="O138" s="54"/>
    </row>
    <row r="139" spans="1:15" x14ac:dyDescent="0.3">
      <c r="A139" s="49"/>
      <c r="B139" s="50"/>
      <c r="C139" s="50"/>
      <c r="D139" s="50" t="s">
        <v>157</v>
      </c>
      <c r="E139" s="51">
        <v>2000</v>
      </c>
      <c r="F139" s="52"/>
      <c r="G139" s="51"/>
      <c r="H139" s="55"/>
      <c r="I139" s="51"/>
      <c r="J139" s="51"/>
      <c r="K139" s="51">
        <f t="shared" si="4"/>
        <v>2000</v>
      </c>
      <c r="L139" s="50"/>
      <c r="M139" s="50">
        <v>4</v>
      </c>
      <c r="N139" s="54"/>
      <c r="O139" s="54"/>
    </row>
    <row r="140" spans="1:15" x14ac:dyDescent="0.3">
      <c r="A140" s="49"/>
      <c r="B140" s="50"/>
      <c r="C140" s="50"/>
      <c r="D140" s="50" t="s">
        <v>158</v>
      </c>
      <c r="E140" s="51">
        <v>10000</v>
      </c>
      <c r="F140" s="52"/>
      <c r="G140" s="51"/>
      <c r="H140" s="55"/>
      <c r="I140" s="51"/>
      <c r="J140" s="51"/>
      <c r="K140" s="51">
        <f t="shared" si="4"/>
        <v>10000</v>
      </c>
      <c r="L140" s="50"/>
      <c r="M140" s="50">
        <v>4</v>
      </c>
      <c r="N140" s="54"/>
      <c r="O140" s="54"/>
    </row>
    <row r="141" spans="1:15" x14ac:dyDescent="0.3">
      <c r="A141" s="49"/>
      <c r="B141" s="50"/>
      <c r="C141" s="50"/>
      <c r="D141" s="50" t="s">
        <v>159</v>
      </c>
      <c r="E141" s="51">
        <v>100000</v>
      </c>
      <c r="F141" s="52"/>
      <c r="G141" s="51"/>
      <c r="H141" s="55"/>
      <c r="I141" s="51"/>
      <c r="J141" s="51"/>
      <c r="K141" s="51">
        <f t="shared" si="4"/>
        <v>100000</v>
      </c>
      <c r="L141" s="50"/>
      <c r="M141" s="50">
        <v>4</v>
      </c>
      <c r="N141" s="54"/>
      <c r="O141" s="54"/>
    </row>
    <row r="142" spans="1:15" x14ac:dyDescent="0.3">
      <c r="A142" s="49"/>
      <c r="B142" s="50"/>
      <c r="C142" s="50"/>
      <c r="D142" s="50" t="s">
        <v>160</v>
      </c>
      <c r="E142" s="51">
        <v>1000</v>
      </c>
      <c r="F142" s="52"/>
      <c r="G142" s="51"/>
      <c r="H142" s="55"/>
      <c r="I142" s="51"/>
      <c r="J142" s="51"/>
      <c r="K142" s="51">
        <f t="shared" si="4"/>
        <v>1000</v>
      </c>
      <c r="L142" s="50"/>
      <c r="M142" s="50">
        <v>4</v>
      </c>
      <c r="N142" s="54"/>
      <c r="O142" s="54"/>
    </row>
    <row r="143" spans="1:15" x14ac:dyDescent="0.3">
      <c r="A143" s="49"/>
      <c r="B143" s="50"/>
      <c r="C143" s="50"/>
      <c r="D143" s="50" t="s">
        <v>161</v>
      </c>
      <c r="E143" s="51">
        <v>4000</v>
      </c>
      <c r="F143" s="52"/>
      <c r="G143" s="51"/>
      <c r="H143" s="55"/>
      <c r="I143" s="51"/>
      <c r="J143" s="51"/>
      <c r="K143" s="51">
        <f t="shared" si="4"/>
        <v>4000</v>
      </c>
      <c r="L143" s="50"/>
      <c r="M143" s="50">
        <v>4</v>
      </c>
      <c r="N143" s="54"/>
      <c r="O143" s="54"/>
    </row>
    <row r="144" spans="1:15" x14ac:dyDescent="0.3">
      <c r="A144" s="49"/>
      <c r="B144" s="50"/>
      <c r="C144" s="50"/>
      <c r="D144" s="50" t="s">
        <v>162</v>
      </c>
      <c r="E144" s="51">
        <v>8000</v>
      </c>
      <c r="F144" s="52"/>
      <c r="G144" s="51"/>
      <c r="H144" s="55"/>
      <c r="I144" s="51"/>
      <c r="J144" s="51"/>
      <c r="K144" s="51">
        <f t="shared" si="4"/>
        <v>8000</v>
      </c>
      <c r="L144" s="50"/>
      <c r="M144" s="50">
        <v>4</v>
      </c>
      <c r="N144" s="54"/>
      <c r="O144" s="54"/>
    </row>
    <row r="145" spans="1:15" x14ac:dyDescent="0.3">
      <c r="A145" s="49"/>
      <c r="B145" s="50"/>
      <c r="C145" s="50"/>
      <c r="D145" s="50" t="s">
        <v>163</v>
      </c>
      <c r="E145" s="51">
        <v>3200</v>
      </c>
      <c r="F145" s="52"/>
      <c r="G145" s="51"/>
      <c r="H145" s="55"/>
      <c r="I145" s="51"/>
      <c r="J145" s="51"/>
      <c r="K145" s="51">
        <f t="shared" si="4"/>
        <v>3200</v>
      </c>
      <c r="L145" s="50"/>
      <c r="M145" s="50">
        <v>4</v>
      </c>
      <c r="N145" s="54"/>
      <c r="O145" s="54"/>
    </row>
    <row r="146" spans="1:15" x14ac:dyDescent="0.3">
      <c r="A146" s="49"/>
      <c r="B146" s="50"/>
      <c r="C146" s="50"/>
      <c r="D146" s="50" t="s">
        <v>164</v>
      </c>
      <c r="E146" s="51">
        <v>500</v>
      </c>
      <c r="F146" s="52"/>
      <c r="G146" s="51"/>
      <c r="H146" s="55"/>
      <c r="I146" s="51"/>
      <c r="J146" s="51"/>
      <c r="K146" s="51">
        <f t="shared" si="4"/>
        <v>500</v>
      </c>
      <c r="L146" s="50"/>
      <c r="M146" s="50">
        <v>4</v>
      </c>
      <c r="N146" s="54"/>
      <c r="O146" s="54"/>
    </row>
    <row r="147" spans="1:15" x14ac:dyDescent="0.3">
      <c r="A147" s="49"/>
      <c r="B147" s="50"/>
      <c r="C147" s="50"/>
      <c r="D147" s="50" t="s">
        <v>165</v>
      </c>
      <c r="E147" s="51">
        <v>1500</v>
      </c>
      <c r="F147" s="52"/>
      <c r="G147" s="51"/>
      <c r="H147" s="55"/>
      <c r="I147" s="51"/>
      <c r="J147" s="51"/>
      <c r="K147" s="51">
        <f t="shared" si="4"/>
        <v>1500</v>
      </c>
      <c r="L147" s="50"/>
      <c r="M147" s="50">
        <v>4</v>
      </c>
      <c r="N147" s="54"/>
      <c r="O147" s="54"/>
    </row>
    <row r="148" spans="1:15" ht="16.2" thickBot="1" x14ac:dyDescent="0.35">
      <c r="A148" s="80"/>
      <c r="B148" s="81"/>
      <c r="C148" s="81"/>
      <c r="D148" s="81"/>
      <c r="E148" s="84">
        <f>SUM(E115:E147)</f>
        <v>1835700</v>
      </c>
      <c r="F148" s="112"/>
      <c r="G148" s="82"/>
      <c r="H148" s="113"/>
      <c r="I148" s="82"/>
      <c r="J148" s="82"/>
      <c r="K148" s="82">
        <f t="shared" si="4"/>
        <v>1835700</v>
      </c>
      <c r="L148" s="81"/>
      <c r="M148" s="81"/>
      <c r="N148" s="83"/>
      <c r="O148" s="83"/>
    </row>
    <row r="149" spans="1:15" ht="16.2" thickTop="1" x14ac:dyDescent="0.3">
      <c r="A149" s="102"/>
      <c r="B149" s="103"/>
      <c r="C149" s="103"/>
      <c r="D149" s="103"/>
      <c r="E149" s="36"/>
      <c r="F149" s="105"/>
      <c r="G149" s="44"/>
      <c r="H149" s="106"/>
      <c r="I149" s="44"/>
      <c r="J149" s="44"/>
      <c r="K149" s="44"/>
      <c r="L149" s="103"/>
      <c r="M149" s="103"/>
      <c r="N149" s="104"/>
      <c r="O149" s="104"/>
    </row>
    <row r="150" spans="1:15" x14ac:dyDescent="0.3">
      <c r="A150" s="102"/>
      <c r="B150" s="103"/>
      <c r="C150" s="103"/>
      <c r="D150" s="103"/>
      <c r="E150" s="36"/>
      <c r="F150" s="105"/>
      <c r="G150" s="44"/>
      <c r="H150" s="106"/>
      <c r="I150" s="44"/>
      <c r="J150" s="44"/>
      <c r="K150" s="44"/>
      <c r="L150" s="103"/>
      <c r="M150" s="103"/>
      <c r="N150" s="104"/>
      <c r="O150" s="104"/>
    </row>
    <row r="151" spans="1:15" x14ac:dyDescent="0.3">
      <c r="A151" s="102"/>
      <c r="B151" s="103"/>
      <c r="C151" s="103"/>
      <c r="D151" s="103"/>
      <c r="E151" s="36"/>
      <c r="F151" s="105"/>
      <c r="G151" s="44"/>
      <c r="H151" s="106"/>
      <c r="I151" s="44"/>
      <c r="J151" s="44"/>
      <c r="K151" s="44"/>
      <c r="L151" s="103"/>
      <c r="M151" s="103"/>
      <c r="N151" s="104"/>
      <c r="O151" s="104"/>
    </row>
    <row r="152" spans="1:15" x14ac:dyDescent="0.3">
      <c r="A152" s="102"/>
      <c r="B152" s="103"/>
      <c r="C152" s="103"/>
      <c r="D152" s="103"/>
      <c r="E152" s="36"/>
      <c r="F152" s="105"/>
      <c r="G152" s="44"/>
      <c r="H152" s="106"/>
      <c r="I152" s="44"/>
      <c r="J152" s="44"/>
      <c r="K152" s="44"/>
      <c r="L152" s="103"/>
      <c r="M152" s="103"/>
      <c r="N152" s="104"/>
      <c r="O152" s="104"/>
    </row>
    <row r="153" spans="1:15" x14ac:dyDescent="0.3">
      <c r="A153" s="102"/>
      <c r="B153" s="103"/>
      <c r="C153" s="103"/>
      <c r="D153" s="103"/>
      <c r="E153" s="36"/>
      <c r="F153" s="105"/>
      <c r="G153" s="44"/>
      <c r="H153" s="106"/>
      <c r="I153" s="44"/>
      <c r="J153" s="44"/>
      <c r="K153" s="44"/>
      <c r="L153" s="103"/>
      <c r="M153" s="103"/>
      <c r="N153" s="104"/>
      <c r="O153" s="104"/>
    </row>
    <row r="154" spans="1:15" x14ac:dyDescent="0.3">
      <c r="A154" s="102"/>
      <c r="B154" s="103"/>
      <c r="C154" s="103"/>
      <c r="D154" s="103"/>
      <c r="E154" s="36"/>
      <c r="F154" s="105"/>
      <c r="G154" s="44"/>
      <c r="H154" s="106"/>
      <c r="I154" s="44"/>
      <c r="J154" s="44"/>
      <c r="K154" s="44"/>
      <c r="L154" s="103"/>
      <c r="M154" s="103"/>
      <c r="N154" s="104"/>
      <c r="O154" s="104"/>
    </row>
    <row r="155" spans="1:15" x14ac:dyDescent="0.3">
      <c r="A155" s="102"/>
      <c r="B155" s="103"/>
      <c r="C155" s="103"/>
      <c r="D155" s="103"/>
      <c r="E155" s="36"/>
      <c r="F155" s="105"/>
      <c r="G155" s="44"/>
      <c r="H155" s="106"/>
      <c r="I155" s="44"/>
      <c r="J155" s="44"/>
      <c r="K155" s="44"/>
      <c r="L155" s="103"/>
      <c r="M155" s="103"/>
      <c r="N155" s="104"/>
      <c r="O155" s="104"/>
    </row>
    <row r="156" spans="1:15" x14ac:dyDescent="0.3">
      <c r="A156" s="102"/>
      <c r="B156" s="103"/>
      <c r="C156" s="103"/>
      <c r="D156" s="103"/>
      <c r="E156" s="36"/>
      <c r="F156" s="105"/>
      <c r="G156" s="44"/>
      <c r="H156" s="106"/>
      <c r="I156" s="44"/>
      <c r="J156" s="44"/>
      <c r="K156" s="44"/>
      <c r="L156" s="103"/>
      <c r="M156" s="103"/>
      <c r="N156" s="104"/>
      <c r="O156" s="104"/>
    </row>
    <row r="157" spans="1:15" x14ac:dyDescent="0.3">
      <c r="A157" s="102"/>
      <c r="B157" s="103"/>
      <c r="C157" s="103"/>
      <c r="D157" s="103"/>
      <c r="E157" s="36"/>
      <c r="F157" s="105"/>
      <c r="G157" s="44"/>
      <c r="H157" s="106"/>
      <c r="I157" s="44"/>
      <c r="J157" s="44"/>
      <c r="K157" s="44"/>
      <c r="L157" s="103"/>
      <c r="M157" s="103"/>
      <c r="N157" s="104"/>
      <c r="O157" s="104"/>
    </row>
    <row r="158" spans="1:15" x14ac:dyDescent="0.3">
      <c r="A158" s="102"/>
      <c r="B158" s="103"/>
      <c r="C158" s="103"/>
      <c r="D158" s="103"/>
      <c r="E158" s="36"/>
      <c r="F158" s="105"/>
      <c r="G158" s="44"/>
      <c r="H158" s="106"/>
      <c r="I158" s="44"/>
      <c r="J158" s="44"/>
      <c r="K158" s="44"/>
      <c r="L158" s="103"/>
      <c r="M158" s="103"/>
      <c r="N158" s="104"/>
      <c r="O158" s="104"/>
    </row>
    <row r="159" spans="1:15" x14ac:dyDescent="0.3">
      <c r="A159" s="102"/>
      <c r="B159" s="103"/>
      <c r="C159" s="103"/>
      <c r="D159" s="103"/>
      <c r="E159" s="36"/>
      <c r="F159" s="105"/>
      <c r="G159" s="44"/>
      <c r="H159" s="106"/>
      <c r="I159" s="44"/>
      <c r="J159" s="44"/>
      <c r="K159" s="44"/>
      <c r="L159" s="103"/>
      <c r="M159" s="103"/>
      <c r="N159" s="104"/>
      <c r="O159" s="104"/>
    </row>
    <row r="160" spans="1:15" x14ac:dyDescent="0.3">
      <c r="A160" s="102"/>
      <c r="B160" s="103"/>
      <c r="C160" s="103"/>
      <c r="D160" s="103"/>
      <c r="E160" s="36"/>
      <c r="F160" s="105"/>
      <c r="G160" s="44"/>
      <c r="H160" s="106"/>
      <c r="I160" s="44"/>
      <c r="J160" s="44"/>
      <c r="K160" s="44"/>
      <c r="L160" s="103"/>
      <c r="M160" s="103"/>
      <c r="N160" s="104"/>
      <c r="O160" s="104"/>
    </row>
    <row r="161" spans="1:15" x14ac:dyDescent="0.3">
      <c r="A161" s="102"/>
      <c r="B161" s="103"/>
      <c r="C161" s="103"/>
      <c r="D161" s="103"/>
      <c r="E161" s="36"/>
      <c r="F161" s="105"/>
      <c r="G161" s="44"/>
      <c r="H161" s="106"/>
      <c r="I161" s="44"/>
      <c r="J161" s="44"/>
      <c r="K161" s="44"/>
      <c r="L161" s="103"/>
      <c r="M161" s="103"/>
      <c r="N161" s="104"/>
      <c r="O161" s="104"/>
    </row>
    <row r="162" spans="1:15" x14ac:dyDescent="0.3">
      <c r="A162" s="102"/>
      <c r="B162" s="103"/>
      <c r="C162" s="103"/>
      <c r="D162" s="103"/>
      <c r="E162" s="36"/>
      <c r="F162" s="105"/>
      <c r="G162" s="44"/>
      <c r="H162" s="106"/>
      <c r="I162" s="44"/>
      <c r="J162" s="44"/>
      <c r="K162" s="44"/>
      <c r="L162" s="103"/>
      <c r="M162" s="103"/>
      <c r="N162" s="104"/>
      <c r="O162" s="104"/>
    </row>
    <row r="163" spans="1:15" x14ac:dyDescent="0.3">
      <c r="A163" s="102"/>
      <c r="B163" s="103"/>
      <c r="C163" s="103"/>
      <c r="D163" s="103"/>
      <c r="E163" s="36"/>
      <c r="F163" s="105"/>
      <c r="G163" s="44"/>
      <c r="H163" s="106"/>
      <c r="I163" s="44"/>
      <c r="J163" s="44"/>
      <c r="K163" s="44"/>
      <c r="L163" s="103"/>
      <c r="M163" s="103"/>
      <c r="N163" s="104"/>
      <c r="O163" s="104"/>
    </row>
    <row r="164" spans="1:15" ht="78" x14ac:dyDescent="0.3">
      <c r="A164" s="49" t="s">
        <v>150</v>
      </c>
      <c r="B164" s="50" t="s">
        <v>147</v>
      </c>
      <c r="C164" s="50" t="s">
        <v>166</v>
      </c>
      <c r="D164" s="50" t="s">
        <v>24</v>
      </c>
      <c r="E164" s="51">
        <v>1030000</v>
      </c>
      <c r="F164" s="52"/>
      <c r="G164" s="51"/>
      <c r="H164" s="55"/>
      <c r="I164" s="51"/>
      <c r="J164" s="51"/>
      <c r="K164" s="51">
        <f t="shared" ref="K164:K216" si="5">E164+G164-I164-J164</f>
        <v>1030000</v>
      </c>
      <c r="L164" s="50"/>
      <c r="M164" s="50">
        <v>4</v>
      </c>
      <c r="N164" s="54"/>
      <c r="O164" s="54"/>
    </row>
    <row r="165" spans="1:15" x14ac:dyDescent="0.3">
      <c r="A165" s="49"/>
      <c r="B165" s="50"/>
      <c r="C165" s="50"/>
      <c r="D165" s="50" t="s">
        <v>96</v>
      </c>
      <c r="E165" s="51">
        <v>350000</v>
      </c>
      <c r="F165" s="52"/>
      <c r="G165" s="51"/>
      <c r="H165" s="55"/>
      <c r="I165" s="51"/>
      <c r="J165" s="51"/>
      <c r="K165" s="51">
        <f t="shared" si="5"/>
        <v>350000</v>
      </c>
      <c r="L165" s="50"/>
      <c r="M165" s="50">
        <v>4</v>
      </c>
      <c r="N165" s="54"/>
      <c r="O165" s="54"/>
    </row>
    <row r="166" spans="1:15" x14ac:dyDescent="0.3">
      <c r="A166" s="49"/>
      <c r="B166" s="50"/>
      <c r="C166" s="50"/>
      <c r="D166" s="50" t="s">
        <v>97</v>
      </c>
      <c r="E166" s="51">
        <v>60000</v>
      </c>
      <c r="F166" s="52"/>
      <c r="G166" s="51"/>
      <c r="H166" s="55"/>
      <c r="I166" s="51"/>
      <c r="J166" s="51"/>
      <c r="K166" s="51">
        <f t="shared" si="5"/>
        <v>60000</v>
      </c>
      <c r="L166" s="50"/>
      <c r="M166" s="50">
        <v>4</v>
      </c>
      <c r="N166" s="54"/>
      <c r="O166" s="54"/>
    </row>
    <row r="167" spans="1:15" x14ac:dyDescent="0.3">
      <c r="A167" s="49"/>
      <c r="B167" s="50"/>
      <c r="C167" s="50"/>
      <c r="D167" s="50" t="s">
        <v>101</v>
      </c>
      <c r="E167" s="51">
        <v>25000</v>
      </c>
      <c r="F167" s="52"/>
      <c r="G167" s="51"/>
      <c r="H167" s="55"/>
      <c r="I167" s="51"/>
      <c r="J167" s="51"/>
      <c r="K167" s="51">
        <f t="shared" si="5"/>
        <v>25000</v>
      </c>
      <c r="L167" s="50"/>
      <c r="M167" s="50">
        <v>4</v>
      </c>
      <c r="N167" s="54"/>
      <c r="O167" s="54"/>
    </row>
    <row r="168" spans="1:15" x14ac:dyDescent="0.3">
      <c r="A168" s="49"/>
      <c r="B168" s="50"/>
      <c r="C168" s="50"/>
      <c r="D168" s="50" t="s">
        <v>106</v>
      </c>
      <c r="E168" s="51">
        <v>220000</v>
      </c>
      <c r="F168" s="52"/>
      <c r="G168" s="51"/>
      <c r="H168" s="55"/>
      <c r="I168" s="51"/>
      <c r="J168" s="51"/>
      <c r="K168" s="51">
        <f t="shared" si="5"/>
        <v>220000</v>
      </c>
      <c r="L168" s="50"/>
      <c r="M168" s="50">
        <v>4</v>
      </c>
      <c r="N168" s="54"/>
      <c r="O168" s="54"/>
    </row>
    <row r="169" spans="1:15" x14ac:dyDescent="0.3">
      <c r="A169" s="49"/>
      <c r="B169" s="50"/>
      <c r="C169" s="50"/>
      <c r="D169" s="50" t="s">
        <v>167</v>
      </c>
      <c r="E169" s="51">
        <v>224400</v>
      </c>
      <c r="F169" s="52"/>
      <c r="G169" s="51"/>
      <c r="H169" s="55"/>
      <c r="I169" s="51"/>
      <c r="J169" s="51"/>
      <c r="K169" s="51">
        <f t="shared" si="5"/>
        <v>224400</v>
      </c>
      <c r="L169" s="50"/>
      <c r="M169" s="50">
        <v>4</v>
      </c>
      <c r="N169" s="54"/>
      <c r="O169" s="54"/>
    </row>
    <row r="170" spans="1:15" x14ac:dyDescent="0.3">
      <c r="A170" s="49"/>
      <c r="B170" s="50"/>
      <c r="C170" s="50"/>
      <c r="D170" s="50" t="s">
        <v>168</v>
      </c>
      <c r="E170" s="51">
        <v>528000</v>
      </c>
      <c r="F170" s="52"/>
      <c r="G170" s="51"/>
      <c r="H170" s="55"/>
      <c r="I170" s="51"/>
      <c r="J170" s="51"/>
      <c r="K170" s="51">
        <f t="shared" si="5"/>
        <v>528000</v>
      </c>
      <c r="L170" s="50"/>
      <c r="M170" s="50">
        <v>4</v>
      </c>
      <c r="N170" s="54"/>
      <c r="O170" s="54"/>
    </row>
    <row r="171" spans="1:15" x14ac:dyDescent="0.3">
      <c r="A171" s="49"/>
      <c r="B171" s="50"/>
      <c r="C171" s="50"/>
      <c r="D171" s="50" t="s">
        <v>169</v>
      </c>
      <c r="E171" s="51">
        <v>1649850</v>
      </c>
      <c r="F171" s="52"/>
      <c r="G171" s="51"/>
      <c r="H171" s="55"/>
      <c r="I171" s="51"/>
      <c r="J171" s="51"/>
      <c r="K171" s="51">
        <f t="shared" si="5"/>
        <v>1649850</v>
      </c>
      <c r="L171" s="50"/>
      <c r="M171" s="50">
        <v>4</v>
      </c>
      <c r="N171" s="54"/>
      <c r="O171" s="54"/>
    </row>
    <row r="172" spans="1:15" x14ac:dyDescent="0.3">
      <c r="A172" s="49"/>
      <c r="B172" s="50"/>
      <c r="C172" s="50"/>
      <c r="D172" s="50" t="s">
        <v>170</v>
      </c>
      <c r="E172" s="51">
        <v>2916000</v>
      </c>
      <c r="F172" s="52"/>
      <c r="G172" s="51"/>
      <c r="H172" s="55"/>
      <c r="I172" s="51"/>
      <c r="J172" s="51"/>
      <c r="K172" s="51">
        <f t="shared" si="5"/>
        <v>2916000</v>
      </c>
      <c r="L172" s="50"/>
      <c r="M172" s="50">
        <v>4</v>
      </c>
      <c r="N172" s="54"/>
      <c r="O172" s="54"/>
    </row>
    <row r="173" spans="1:15" ht="16.2" thickBot="1" x14ac:dyDescent="0.35">
      <c r="A173" s="80"/>
      <c r="B173" s="81"/>
      <c r="C173" s="81"/>
      <c r="D173" s="81"/>
      <c r="E173" s="84">
        <f>SUM(E164:E172)</f>
        <v>7003250</v>
      </c>
      <c r="F173" s="112"/>
      <c r="G173" s="82"/>
      <c r="H173" s="113"/>
      <c r="I173" s="82"/>
      <c r="J173" s="82"/>
      <c r="K173" s="82">
        <f t="shared" si="5"/>
        <v>7003250</v>
      </c>
      <c r="L173" s="81"/>
      <c r="M173" s="81"/>
      <c r="N173" s="83"/>
      <c r="O173" s="83"/>
    </row>
    <row r="174" spans="1:15" ht="16.2" thickTop="1" x14ac:dyDescent="0.3">
      <c r="A174" s="102"/>
      <c r="B174" s="103"/>
      <c r="C174" s="103"/>
      <c r="D174" s="103"/>
      <c r="E174" s="36"/>
      <c r="F174" s="105"/>
      <c r="G174" s="44"/>
      <c r="H174" s="106"/>
      <c r="I174" s="44"/>
      <c r="J174" s="44"/>
      <c r="K174" s="44">
        <f t="shared" si="5"/>
        <v>0</v>
      </c>
      <c r="L174" s="103"/>
      <c r="M174" s="103"/>
      <c r="N174" s="104"/>
      <c r="O174" s="104"/>
    </row>
    <row r="175" spans="1:15" x14ac:dyDescent="0.3">
      <c r="A175" s="102"/>
      <c r="B175" s="103"/>
      <c r="C175" s="103"/>
      <c r="D175" s="103"/>
      <c r="E175" s="36"/>
      <c r="F175" s="105"/>
      <c r="G175" s="44"/>
      <c r="H175" s="106"/>
      <c r="I175" s="44"/>
      <c r="J175" s="44"/>
      <c r="K175" s="44">
        <f t="shared" si="5"/>
        <v>0</v>
      </c>
      <c r="L175" s="103"/>
      <c r="M175" s="103"/>
      <c r="N175" s="104"/>
      <c r="O175" s="104"/>
    </row>
    <row r="176" spans="1:15" x14ac:dyDescent="0.3">
      <c r="A176" s="102"/>
      <c r="B176" s="103"/>
      <c r="C176" s="103"/>
      <c r="D176" s="103"/>
      <c r="E176" s="36"/>
      <c r="F176" s="105"/>
      <c r="G176" s="44"/>
      <c r="H176" s="106"/>
      <c r="I176" s="44"/>
      <c r="J176" s="44"/>
      <c r="K176" s="44">
        <f t="shared" si="5"/>
        <v>0</v>
      </c>
      <c r="L176" s="103"/>
      <c r="M176" s="103"/>
      <c r="N176" s="104"/>
      <c r="O176" s="104"/>
    </row>
    <row r="177" spans="1:15" x14ac:dyDescent="0.3">
      <c r="A177" s="102"/>
      <c r="B177" s="103"/>
      <c r="C177" s="103"/>
      <c r="D177" s="103"/>
      <c r="E177" s="36"/>
      <c r="F177" s="105"/>
      <c r="G177" s="44"/>
      <c r="H177" s="106"/>
      <c r="I177" s="44"/>
      <c r="J177" s="44"/>
      <c r="K177" s="44">
        <f t="shared" si="5"/>
        <v>0</v>
      </c>
      <c r="L177" s="103"/>
      <c r="M177" s="103"/>
      <c r="N177" s="104"/>
      <c r="O177" s="104"/>
    </row>
    <row r="178" spans="1:15" x14ac:dyDescent="0.3">
      <c r="A178" s="102"/>
      <c r="B178" s="103"/>
      <c r="C178" s="103"/>
      <c r="D178" s="103"/>
      <c r="E178" s="36"/>
      <c r="F178" s="105"/>
      <c r="G178" s="44"/>
      <c r="H178" s="106"/>
      <c r="I178" s="44"/>
      <c r="J178" s="44"/>
      <c r="K178" s="44">
        <f t="shared" si="5"/>
        <v>0</v>
      </c>
      <c r="L178" s="103"/>
      <c r="M178" s="103"/>
      <c r="N178" s="104"/>
      <c r="O178" s="104"/>
    </row>
    <row r="179" spans="1:15" x14ac:dyDescent="0.3">
      <c r="A179" s="102"/>
      <c r="B179" s="103"/>
      <c r="C179" s="103"/>
      <c r="D179" s="103"/>
      <c r="E179" s="36"/>
      <c r="F179" s="105"/>
      <c r="G179" s="44"/>
      <c r="H179" s="106"/>
      <c r="I179" s="44"/>
      <c r="J179" s="44"/>
      <c r="K179" s="44">
        <f t="shared" si="5"/>
        <v>0</v>
      </c>
      <c r="L179" s="103"/>
      <c r="M179" s="103"/>
      <c r="N179" s="104"/>
      <c r="O179" s="104"/>
    </row>
    <row r="180" spans="1:15" x14ac:dyDescent="0.3">
      <c r="A180" s="102"/>
      <c r="B180" s="103"/>
      <c r="C180" s="103"/>
      <c r="D180" s="103"/>
      <c r="E180" s="36"/>
      <c r="F180" s="105"/>
      <c r="G180" s="44"/>
      <c r="H180" s="106"/>
      <c r="I180" s="44"/>
      <c r="J180" s="44"/>
      <c r="K180" s="44">
        <f t="shared" si="5"/>
        <v>0</v>
      </c>
      <c r="L180" s="103"/>
      <c r="M180" s="103"/>
      <c r="N180" s="104"/>
      <c r="O180" s="104"/>
    </row>
    <row r="181" spans="1:15" x14ac:dyDescent="0.3">
      <c r="A181" s="102"/>
      <c r="B181" s="103"/>
      <c r="C181" s="103"/>
      <c r="D181" s="103"/>
      <c r="E181" s="36"/>
      <c r="F181" s="105"/>
      <c r="G181" s="44"/>
      <c r="H181" s="106"/>
      <c r="I181" s="44"/>
      <c r="J181" s="44"/>
      <c r="K181" s="44">
        <f t="shared" si="5"/>
        <v>0</v>
      </c>
      <c r="L181" s="103"/>
      <c r="M181" s="103"/>
      <c r="N181" s="104"/>
      <c r="O181" s="104"/>
    </row>
    <row r="182" spans="1:15" x14ac:dyDescent="0.3">
      <c r="A182" s="102"/>
      <c r="B182" s="103"/>
      <c r="C182" s="103"/>
      <c r="D182" s="103"/>
      <c r="E182" s="36"/>
      <c r="F182" s="105"/>
      <c r="G182" s="44"/>
      <c r="H182" s="106"/>
      <c r="I182" s="44"/>
      <c r="J182" s="44"/>
      <c r="K182" s="44">
        <f t="shared" si="5"/>
        <v>0</v>
      </c>
      <c r="L182" s="103"/>
      <c r="M182" s="103"/>
      <c r="N182" s="104"/>
      <c r="O182" s="104"/>
    </row>
    <row r="183" spans="1:15" x14ac:dyDescent="0.3">
      <c r="A183" s="102"/>
      <c r="B183" s="103"/>
      <c r="C183" s="103"/>
      <c r="D183" s="103"/>
      <c r="E183" s="36"/>
      <c r="F183" s="105"/>
      <c r="G183" s="44"/>
      <c r="H183" s="106"/>
      <c r="I183" s="44"/>
      <c r="J183" s="44"/>
      <c r="K183" s="44">
        <f t="shared" si="5"/>
        <v>0</v>
      </c>
      <c r="L183" s="103"/>
      <c r="M183" s="103"/>
      <c r="N183" s="104"/>
      <c r="O183" s="104"/>
    </row>
    <row r="184" spans="1:15" x14ac:dyDescent="0.3">
      <c r="A184" s="102"/>
      <c r="B184" s="103"/>
      <c r="C184" s="103"/>
      <c r="D184" s="103"/>
      <c r="E184" s="36"/>
      <c r="F184" s="105"/>
      <c r="G184" s="44"/>
      <c r="H184" s="106"/>
      <c r="I184" s="44"/>
      <c r="J184" s="44"/>
      <c r="K184" s="44">
        <f t="shared" si="5"/>
        <v>0</v>
      </c>
      <c r="L184" s="103"/>
      <c r="M184" s="103"/>
      <c r="N184" s="104"/>
      <c r="O184" s="104"/>
    </row>
    <row r="185" spans="1:15" ht="78" x14ac:dyDescent="0.3">
      <c r="A185" s="49" t="s">
        <v>150</v>
      </c>
      <c r="B185" s="50" t="s">
        <v>171</v>
      </c>
      <c r="C185" s="50" t="s">
        <v>172</v>
      </c>
      <c r="D185" s="50" t="s">
        <v>173</v>
      </c>
      <c r="E185" s="51">
        <v>30000</v>
      </c>
      <c r="F185" s="52"/>
      <c r="G185" s="51"/>
      <c r="H185" s="55"/>
      <c r="I185" s="51"/>
      <c r="J185" s="51">
        <v>0</v>
      </c>
      <c r="K185" s="51">
        <f t="shared" si="5"/>
        <v>30000</v>
      </c>
      <c r="L185" s="50"/>
      <c r="M185" s="50">
        <v>4</v>
      </c>
      <c r="N185" s="54"/>
      <c r="O185" s="54"/>
    </row>
    <row r="186" spans="1:15" ht="46.8" x14ac:dyDescent="0.3">
      <c r="A186" s="49"/>
      <c r="B186" s="50"/>
      <c r="C186" s="50"/>
      <c r="D186" s="50" t="s">
        <v>174</v>
      </c>
      <c r="E186" s="51">
        <v>30000</v>
      </c>
      <c r="F186" s="52"/>
      <c r="G186" s="51"/>
      <c r="H186" s="55"/>
      <c r="I186" s="51"/>
      <c r="J186" s="51">
        <v>0</v>
      </c>
      <c r="K186" s="51">
        <f t="shared" si="5"/>
        <v>30000</v>
      </c>
      <c r="L186" s="50"/>
      <c r="M186" s="50">
        <v>2</v>
      </c>
      <c r="N186" s="54"/>
      <c r="O186" s="54"/>
    </row>
    <row r="187" spans="1:15" x14ac:dyDescent="0.3">
      <c r="A187" s="49"/>
      <c r="B187" s="50"/>
      <c r="C187" s="50"/>
      <c r="D187" s="50" t="s">
        <v>152</v>
      </c>
      <c r="E187" s="51">
        <v>200000</v>
      </c>
      <c r="F187" s="52"/>
      <c r="G187" s="51"/>
      <c r="H187" s="55"/>
      <c r="I187" s="51"/>
      <c r="J187" s="51">
        <v>99600</v>
      </c>
      <c r="K187" s="51">
        <f t="shared" si="5"/>
        <v>100400</v>
      </c>
      <c r="L187" s="50"/>
      <c r="M187" s="50">
        <v>4</v>
      </c>
      <c r="N187" s="54"/>
      <c r="O187" s="54"/>
    </row>
    <row r="188" spans="1:15" x14ac:dyDescent="0.3">
      <c r="A188" s="94"/>
      <c r="B188" s="95"/>
      <c r="C188" s="95"/>
      <c r="D188" s="95" t="s">
        <v>232</v>
      </c>
      <c r="E188" s="108">
        <v>30000</v>
      </c>
      <c r="F188" s="107"/>
      <c r="G188" s="108"/>
      <c r="H188" s="109"/>
      <c r="I188" s="108"/>
      <c r="J188" s="108"/>
      <c r="K188" s="108">
        <f t="shared" si="5"/>
        <v>30000</v>
      </c>
      <c r="L188" s="95"/>
      <c r="M188" s="95">
        <v>4</v>
      </c>
      <c r="N188" s="96"/>
      <c r="O188" s="96"/>
    </row>
    <row r="189" spans="1:15" x14ac:dyDescent="0.3">
      <c r="A189" s="114"/>
      <c r="B189" s="115"/>
      <c r="C189" s="115"/>
      <c r="D189" s="115"/>
      <c r="E189" s="116">
        <f>SUM(E185:E188)</f>
        <v>290000</v>
      </c>
      <c r="F189" s="117"/>
      <c r="G189" s="118"/>
      <c r="H189" s="119"/>
      <c r="I189" s="118"/>
      <c r="J189" s="118"/>
      <c r="K189" s="118">
        <f t="shared" si="5"/>
        <v>290000</v>
      </c>
      <c r="L189" s="115"/>
      <c r="M189" s="115"/>
      <c r="N189" s="120"/>
      <c r="O189" s="121"/>
    </row>
    <row r="190" spans="1:15" x14ac:dyDescent="0.3">
      <c r="A190" s="102"/>
      <c r="B190" s="103"/>
      <c r="C190" s="103"/>
      <c r="D190" s="103"/>
      <c r="E190" s="44"/>
      <c r="F190" s="105"/>
      <c r="G190" s="44"/>
      <c r="H190" s="106"/>
      <c r="I190" s="44"/>
      <c r="J190" s="44"/>
      <c r="K190" s="44"/>
      <c r="L190" s="103"/>
      <c r="M190" s="103"/>
      <c r="N190" s="104"/>
      <c r="O190" s="104"/>
    </row>
    <row r="191" spans="1:15" x14ac:dyDescent="0.3">
      <c r="A191" s="102"/>
      <c r="B191" s="103"/>
      <c r="C191" s="103"/>
      <c r="D191" s="103"/>
      <c r="E191" s="44"/>
      <c r="F191" s="105"/>
      <c r="G191" s="44"/>
      <c r="H191" s="106"/>
      <c r="I191" s="44"/>
      <c r="J191" s="44"/>
      <c r="K191" s="44"/>
      <c r="L191" s="103"/>
      <c r="M191" s="103"/>
      <c r="N191" s="104"/>
      <c r="O191" s="104"/>
    </row>
    <row r="192" spans="1:15" x14ac:dyDescent="0.3">
      <c r="A192" s="102"/>
      <c r="B192" s="103"/>
      <c r="C192" s="103"/>
      <c r="D192" s="103"/>
      <c r="E192" s="44"/>
      <c r="F192" s="105"/>
      <c r="G192" s="44"/>
      <c r="H192" s="106"/>
      <c r="I192" s="44"/>
      <c r="J192" s="44"/>
      <c r="K192" s="44"/>
      <c r="L192" s="103"/>
      <c r="M192" s="103"/>
      <c r="N192" s="104"/>
      <c r="O192" s="104"/>
    </row>
    <row r="193" spans="1:15" x14ac:dyDescent="0.3">
      <c r="A193" s="102"/>
      <c r="B193" s="103"/>
      <c r="C193" s="103"/>
      <c r="D193" s="103"/>
      <c r="E193" s="44"/>
      <c r="F193" s="105"/>
      <c r="G193" s="44"/>
      <c r="H193" s="106"/>
      <c r="I193" s="44"/>
      <c r="J193" s="44"/>
      <c r="K193" s="44"/>
      <c r="L193" s="103"/>
      <c r="M193" s="103"/>
      <c r="N193" s="104"/>
      <c r="O193" s="104"/>
    </row>
    <row r="194" spans="1:15" x14ac:dyDescent="0.3">
      <c r="A194" s="102"/>
      <c r="B194" s="103"/>
      <c r="C194" s="103"/>
      <c r="D194" s="103"/>
      <c r="E194" s="44"/>
      <c r="F194" s="105"/>
      <c r="G194" s="44"/>
      <c r="H194" s="106"/>
      <c r="I194" s="44"/>
      <c r="J194" s="44"/>
      <c r="K194" s="44"/>
      <c r="L194" s="103"/>
      <c r="M194" s="103"/>
      <c r="N194" s="104"/>
      <c r="O194" s="104"/>
    </row>
    <row r="195" spans="1:15" x14ac:dyDescent="0.3">
      <c r="A195" s="102"/>
      <c r="B195" s="103"/>
      <c r="C195" s="103"/>
      <c r="D195" s="103"/>
      <c r="E195" s="44"/>
      <c r="F195" s="105"/>
      <c r="G195" s="44"/>
      <c r="H195" s="106"/>
      <c r="I195" s="44"/>
      <c r="J195" s="44"/>
      <c r="K195" s="44"/>
      <c r="L195" s="103"/>
      <c r="M195" s="103"/>
      <c r="N195" s="104"/>
      <c r="O195" s="104"/>
    </row>
    <row r="196" spans="1:15" x14ac:dyDescent="0.3">
      <c r="A196" s="102"/>
      <c r="B196" s="103"/>
      <c r="C196" s="103"/>
      <c r="D196" s="103"/>
      <c r="E196" s="44"/>
      <c r="F196" s="105"/>
      <c r="G196" s="44"/>
      <c r="H196" s="106"/>
      <c r="I196" s="44"/>
      <c r="J196" s="44"/>
      <c r="K196" s="44"/>
      <c r="L196" s="103"/>
      <c r="M196" s="103"/>
      <c r="N196" s="104"/>
      <c r="O196" s="104"/>
    </row>
    <row r="197" spans="1:15" x14ac:dyDescent="0.3">
      <c r="A197" s="102"/>
      <c r="B197" s="103"/>
      <c r="C197" s="103"/>
      <c r="D197" s="103"/>
      <c r="E197" s="44"/>
      <c r="F197" s="105"/>
      <c r="G197" s="44"/>
      <c r="H197" s="106"/>
      <c r="I197" s="44"/>
      <c r="J197" s="44"/>
      <c r="K197" s="44"/>
      <c r="L197" s="103"/>
      <c r="M197" s="103"/>
      <c r="N197" s="104"/>
      <c r="O197" s="104"/>
    </row>
    <row r="198" spans="1:15" x14ac:dyDescent="0.3">
      <c r="A198" s="102"/>
      <c r="B198" s="103"/>
      <c r="C198" s="103"/>
      <c r="D198" s="103"/>
      <c r="E198" s="44"/>
      <c r="F198" s="105"/>
      <c r="G198" s="44"/>
      <c r="H198" s="106"/>
      <c r="I198" s="44"/>
      <c r="J198" s="44"/>
      <c r="K198" s="44"/>
      <c r="L198" s="103"/>
      <c r="M198" s="103"/>
      <c r="N198" s="104"/>
      <c r="O198" s="104"/>
    </row>
    <row r="199" spans="1:15" x14ac:dyDescent="0.3">
      <c r="A199" s="102"/>
      <c r="B199" s="103"/>
      <c r="C199" s="103"/>
      <c r="D199" s="103"/>
      <c r="E199" s="44"/>
      <c r="F199" s="105"/>
      <c r="G199" s="44"/>
      <c r="H199" s="106"/>
      <c r="I199" s="44"/>
      <c r="J199" s="44"/>
      <c r="K199" s="44"/>
      <c r="L199" s="103"/>
      <c r="M199" s="103"/>
      <c r="N199" s="104"/>
      <c r="O199" s="104"/>
    </row>
    <row r="200" spans="1:15" x14ac:dyDescent="0.3">
      <c r="A200" s="102"/>
      <c r="B200" s="103"/>
      <c r="C200" s="103"/>
      <c r="D200" s="103"/>
      <c r="E200" s="44"/>
      <c r="F200" s="105"/>
      <c r="G200" s="44"/>
      <c r="H200" s="106"/>
      <c r="I200" s="44"/>
      <c r="J200" s="44"/>
      <c r="K200" s="44"/>
      <c r="L200" s="103"/>
      <c r="M200" s="103"/>
      <c r="N200" s="104"/>
      <c r="O200" s="104"/>
    </row>
    <row r="201" spans="1:15" x14ac:dyDescent="0.3">
      <c r="A201" s="102"/>
      <c r="B201" s="103"/>
      <c r="C201" s="103"/>
      <c r="D201" s="103"/>
      <c r="E201" s="44"/>
      <c r="F201" s="105"/>
      <c r="G201" s="44"/>
      <c r="H201" s="106"/>
      <c r="I201" s="44"/>
      <c r="J201" s="44"/>
      <c r="K201" s="44"/>
      <c r="L201" s="103"/>
      <c r="M201" s="103"/>
      <c r="N201" s="104"/>
      <c r="O201" s="104"/>
    </row>
    <row r="202" spans="1:15" x14ac:dyDescent="0.3">
      <c r="A202" s="102"/>
      <c r="B202" s="103"/>
      <c r="C202" s="103"/>
      <c r="D202" s="103"/>
      <c r="E202" s="44"/>
      <c r="F202" s="105"/>
      <c r="G202" s="44"/>
      <c r="H202" s="106"/>
      <c r="I202" s="44"/>
      <c r="J202" s="44"/>
      <c r="K202" s="44"/>
      <c r="L202" s="103"/>
      <c r="M202" s="103"/>
      <c r="N202" s="104"/>
      <c r="O202" s="104"/>
    </row>
    <row r="203" spans="1:15" x14ac:dyDescent="0.3">
      <c r="A203" s="102"/>
      <c r="B203" s="103"/>
      <c r="C203" s="103"/>
      <c r="D203" s="103"/>
      <c r="E203" s="44"/>
      <c r="F203" s="105"/>
      <c r="G203" s="44"/>
      <c r="H203" s="106"/>
      <c r="I203" s="44"/>
      <c r="J203" s="44"/>
      <c r="K203" s="44"/>
      <c r="L203" s="103"/>
      <c r="M203" s="103"/>
      <c r="N203" s="104"/>
      <c r="O203" s="104"/>
    </row>
    <row r="204" spans="1:15" x14ac:dyDescent="0.3">
      <c r="A204" s="102"/>
      <c r="B204" s="103"/>
      <c r="C204" s="103"/>
      <c r="D204" s="103"/>
      <c r="E204" s="44"/>
      <c r="F204" s="105"/>
      <c r="G204" s="44"/>
      <c r="H204" s="106"/>
      <c r="I204" s="44"/>
      <c r="J204" s="44"/>
      <c r="K204" s="44"/>
      <c r="L204" s="103"/>
      <c r="M204" s="103"/>
      <c r="N204" s="104"/>
      <c r="O204" s="104"/>
    </row>
    <row r="205" spans="1:15" ht="62.4" x14ac:dyDescent="0.3">
      <c r="A205" s="49" t="s">
        <v>150</v>
      </c>
      <c r="B205" s="50" t="s">
        <v>175</v>
      </c>
      <c r="C205" s="50" t="s">
        <v>176</v>
      </c>
      <c r="D205" s="50" t="s">
        <v>29</v>
      </c>
      <c r="E205" s="51">
        <v>360000</v>
      </c>
      <c r="F205" s="52"/>
      <c r="G205" s="51"/>
      <c r="H205" s="55"/>
      <c r="I205" s="51">
        <v>50000</v>
      </c>
      <c r="J205" s="51">
        <v>14558</v>
      </c>
      <c r="K205" s="51">
        <f t="shared" si="5"/>
        <v>295442</v>
      </c>
      <c r="L205" s="50"/>
      <c r="M205" s="50">
        <v>5</v>
      </c>
      <c r="N205" s="54"/>
      <c r="O205" s="54"/>
    </row>
    <row r="206" spans="1:15" x14ac:dyDescent="0.3">
      <c r="A206" s="49"/>
      <c r="B206" s="50"/>
      <c r="C206" s="50"/>
      <c r="D206" s="50" t="s">
        <v>96</v>
      </c>
      <c r="E206" s="51">
        <v>156000</v>
      </c>
      <c r="F206" s="52"/>
      <c r="G206" s="51"/>
      <c r="H206" s="55"/>
      <c r="I206" s="51"/>
      <c r="J206" s="51">
        <v>147000</v>
      </c>
      <c r="K206" s="51">
        <f t="shared" si="5"/>
        <v>9000</v>
      </c>
      <c r="L206" s="50"/>
      <c r="M206" s="50">
        <v>5</v>
      </c>
      <c r="N206" s="54"/>
      <c r="O206" s="54"/>
    </row>
    <row r="207" spans="1:15" x14ac:dyDescent="0.3">
      <c r="A207" s="49"/>
      <c r="B207" s="50"/>
      <c r="C207" s="50"/>
      <c r="D207" s="50" t="s">
        <v>97</v>
      </c>
      <c r="E207" s="51">
        <v>24000</v>
      </c>
      <c r="F207" s="52"/>
      <c r="G207" s="51"/>
      <c r="H207" s="55"/>
      <c r="I207" s="51"/>
      <c r="J207" s="51">
        <v>12420</v>
      </c>
      <c r="K207" s="51">
        <f t="shared" si="5"/>
        <v>11580</v>
      </c>
      <c r="L207" s="50"/>
      <c r="M207" s="50">
        <v>5</v>
      </c>
      <c r="N207" s="54"/>
      <c r="O207" s="54"/>
    </row>
    <row r="208" spans="1:15" x14ac:dyDescent="0.3">
      <c r="A208" s="49"/>
      <c r="B208" s="50"/>
      <c r="C208" s="50"/>
      <c r="D208" s="50" t="s">
        <v>99</v>
      </c>
      <c r="E208" s="51">
        <v>7000</v>
      </c>
      <c r="F208" s="52"/>
      <c r="G208" s="51"/>
      <c r="H208" s="55"/>
      <c r="I208" s="51"/>
      <c r="J208" s="51">
        <v>0</v>
      </c>
      <c r="K208" s="51">
        <f t="shared" si="5"/>
        <v>7000</v>
      </c>
      <c r="L208" s="50"/>
      <c r="M208" s="50">
        <v>5</v>
      </c>
      <c r="N208" s="54"/>
      <c r="O208" s="54"/>
    </row>
    <row r="209" spans="1:15" x14ac:dyDescent="0.3">
      <c r="A209" s="49"/>
      <c r="B209" s="50"/>
      <c r="C209" s="50"/>
      <c r="D209" s="50" t="s">
        <v>100</v>
      </c>
      <c r="E209" s="51">
        <v>5000</v>
      </c>
      <c r="F209" s="52"/>
      <c r="G209" s="51"/>
      <c r="H209" s="55"/>
      <c r="I209" s="51"/>
      <c r="J209" s="51">
        <v>0</v>
      </c>
      <c r="K209" s="51">
        <f t="shared" si="5"/>
        <v>5000</v>
      </c>
      <c r="L209" s="50"/>
      <c r="M209" s="50">
        <v>5</v>
      </c>
      <c r="N209" s="54"/>
      <c r="O209" s="54"/>
    </row>
    <row r="210" spans="1:15" x14ac:dyDescent="0.3">
      <c r="A210" s="49"/>
      <c r="B210" s="50"/>
      <c r="C210" s="50"/>
      <c r="D210" s="50" t="s">
        <v>102</v>
      </c>
      <c r="E210" s="51">
        <v>5000</v>
      </c>
      <c r="F210" s="52"/>
      <c r="G210" s="51"/>
      <c r="H210" s="55"/>
      <c r="I210" s="51"/>
      <c r="J210" s="51">
        <v>0</v>
      </c>
      <c r="K210" s="51">
        <f t="shared" si="5"/>
        <v>5000</v>
      </c>
      <c r="L210" s="50"/>
      <c r="M210" s="50">
        <v>5</v>
      </c>
      <c r="N210" s="54"/>
      <c r="O210" s="54"/>
    </row>
    <row r="211" spans="1:15" x14ac:dyDescent="0.3">
      <c r="A211" s="49"/>
      <c r="B211" s="50"/>
      <c r="C211" s="50"/>
      <c r="D211" s="50" t="s">
        <v>136</v>
      </c>
      <c r="E211" s="51">
        <v>5000</v>
      </c>
      <c r="F211" s="52"/>
      <c r="G211" s="51"/>
      <c r="H211" s="55"/>
      <c r="I211" s="51"/>
      <c r="J211" s="51">
        <v>0</v>
      </c>
      <c r="K211" s="51">
        <f t="shared" si="5"/>
        <v>5000</v>
      </c>
      <c r="L211" s="50"/>
      <c r="M211" s="50">
        <v>5</v>
      </c>
      <c r="N211" s="54"/>
      <c r="O211" s="54"/>
    </row>
    <row r="212" spans="1:15" x14ac:dyDescent="0.3">
      <c r="A212" s="49"/>
      <c r="B212" s="50"/>
      <c r="C212" s="50"/>
      <c r="D212" s="50" t="s">
        <v>177</v>
      </c>
      <c r="E212" s="51">
        <v>5000</v>
      </c>
      <c r="F212" s="52"/>
      <c r="G212" s="51"/>
      <c r="H212" s="55"/>
      <c r="I212" s="51"/>
      <c r="J212" s="51">
        <v>0</v>
      </c>
      <c r="K212" s="51">
        <f t="shared" si="5"/>
        <v>5000</v>
      </c>
      <c r="L212" s="50"/>
      <c r="M212" s="50">
        <v>5</v>
      </c>
      <c r="N212" s="54"/>
      <c r="O212" s="54"/>
    </row>
    <row r="213" spans="1:15" x14ac:dyDescent="0.3">
      <c r="A213" s="49"/>
      <c r="B213" s="50"/>
      <c r="C213" s="50"/>
      <c r="D213" s="50" t="s">
        <v>178</v>
      </c>
      <c r="E213" s="51">
        <v>50000</v>
      </c>
      <c r="F213" s="52"/>
      <c r="G213" s="51"/>
      <c r="H213" s="55"/>
      <c r="I213" s="51"/>
      <c r="J213" s="51">
        <v>0</v>
      </c>
      <c r="K213" s="51">
        <f t="shared" si="5"/>
        <v>50000</v>
      </c>
      <c r="L213" s="50"/>
      <c r="M213" s="50">
        <v>4</v>
      </c>
      <c r="N213" s="54"/>
      <c r="O213" s="54"/>
    </row>
    <row r="214" spans="1:15" x14ac:dyDescent="0.3">
      <c r="A214" s="49"/>
      <c r="B214" s="50"/>
      <c r="C214" s="50"/>
      <c r="D214" s="50" t="s">
        <v>179</v>
      </c>
      <c r="E214" s="51">
        <v>50000</v>
      </c>
      <c r="F214" s="52"/>
      <c r="G214" s="51"/>
      <c r="H214" s="55"/>
      <c r="I214" s="51"/>
      <c r="J214" s="51">
        <v>0</v>
      </c>
      <c r="K214" s="51">
        <f t="shared" si="5"/>
        <v>50000</v>
      </c>
      <c r="L214" s="50"/>
      <c r="M214" s="50">
        <v>3</v>
      </c>
      <c r="N214" s="54"/>
      <c r="O214" s="54"/>
    </row>
    <row r="215" spans="1:15" x14ac:dyDescent="0.3">
      <c r="A215" s="49"/>
      <c r="B215" s="50"/>
      <c r="C215" s="50"/>
      <c r="D215" s="50" t="s">
        <v>180</v>
      </c>
      <c r="E215" s="51">
        <v>20000</v>
      </c>
      <c r="F215" s="52"/>
      <c r="G215" s="51"/>
      <c r="H215" s="55"/>
      <c r="I215" s="51"/>
      <c r="J215" s="51">
        <v>0</v>
      </c>
      <c r="K215" s="51">
        <f t="shared" si="5"/>
        <v>20000</v>
      </c>
      <c r="L215" s="50"/>
      <c r="M215" s="50">
        <v>4</v>
      </c>
      <c r="N215" s="54"/>
      <c r="O215" s="54"/>
    </row>
    <row r="216" spans="1:15" x14ac:dyDescent="0.3">
      <c r="A216" s="49"/>
      <c r="B216" s="50"/>
      <c r="C216" s="50"/>
      <c r="D216" s="50" t="s">
        <v>181</v>
      </c>
      <c r="E216" s="51">
        <v>50000</v>
      </c>
      <c r="F216" s="52"/>
      <c r="G216" s="51"/>
      <c r="H216" s="55"/>
      <c r="I216" s="51"/>
      <c r="J216" s="51">
        <v>0</v>
      </c>
      <c r="K216" s="51">
        <f t="shared" si="5"/>
        <v>50000</v>
      </c>
      <c r="L216" s="50"/>
      <c r="M216" s="50">
        <v>3</v>
      </c>
      <c r="N216" s="54"/>
      <c r="O216" s="54"/>
    </row>
    <row r="217" spans="1:15" ht="16.2" thickBot="1" x14ac:dyDescent="0.35">
      <c r="A217" s="80"/>
      <c r="B217" s="81"/>
      <c r="C217" s="81"/>
      <c r="D217" s="81"/>
      <c r="E217" s="84">
        <f>SUM(E205:E216)</f>
        <v>737000</v>
      </c>
      <c r="F217" s="112"/>
      <c r="G217" s="82"/>
      <c r="H217" s="113"/>
      <c r="I217" s="82"/>
      <c r="J217" s="82"/>
      <c r="K217" s="82">
        <f t="shared" ref="K217:K316" si="6">E217+G217-I217-J217</f>
        <v>737000</v>
      </c>
      <c r="L217" s="81"/>
      <c r="M217" s="81"/>
      <c r="N217" s="83"/>
      <c r="O217" s="83"/>
    </row>
    <row r="218" spans="1:15" ht="16.2" thickTop="1" x14ac:dyDescent="0.3">
      <c r="A218" s="102"/>
      <c r="B218" s="103"/>
      <c r="C218" s="103"/>
      <c r="D218" s="103"/>
      <c r="E218" s="44"/>
      <c r="F218" s="105"/>
      <c r="G218" s="44"/>
      <c r="H218" s="106"/>
      <c r="I218" s="44"/>
      <c r="J218" s="44"/>
      <c r="K218" s="44"/>
      <c r="L218" s="103"/>
      <c r="M218" s="103"/>
      <c r="N218" s="104"/>
      <c r="O218" s="104"/>
    </row>
    <row r="219" spans="1:15" x14ac:dyDescent="0.3">
      <c r="A219" s="102"/>
      <c r="B219" s="103"/>
      <c r="C219" s="103"/>
      <c r="D219" s="103"/>
      <c r="E219" s="44"/>
      <c r="F219" s="105"/>
      <c r="G219" s="44"/>
      <c r="H219" s="106"/>
      <c r="I219" s="44"/>
      <c r="J219" s="44"/>
      <c r="K219" s="44"/>
      <c r="L219" s="103"/>
      <c r="M219" s="103"/>
      <c r="N219" s="104"/>
      <c r="O219" s="104"/>
    </row>
    <row r="220" spans="1:15" x14ac:dyDescent="0.3">
      <c r="A220" s="102"/>
      <c r="B220" s="103"/>
      <c r="C220" s="103"/>
      <c r="D220" s="103"/>
      <c r="E220" s="44"/>
      <c r="F220" s="105"/>
      <c r="G220" s="44"/>
      <c r="H220" s="106"/>
      <c r="I220" s="44"/>
      <c r="J220" s="44"/>
      <c r="K220" s="44"/>
      <c r="L220" s="103"/>
      <c r="M220" s="103"/>
      <c r="N220" s="104"/>
      <c r="O220" s="104"/>
    </row>
    <row r="221" spans="1:15" x14ac:dyDescent="0.3">
      <c r="A221" s="102"/>
      <c r="B221" s="103"/>
      <c r="C221" s="103"/>
      <c r="D221" s="103"/>
      <c r="E221" s="44"/>
      <c r="F221" s="105"/>
      <c r="G221" s="44"/>
      <c r="H221" s="106"/>
      <c r="I221" s="44"/>
      <c r="J221" s="44"/>
      <c r="K221" s="44"/>
      <c r="L221" s="103"/>
      <c r="M221" s="103"/>
      <c r="N221" s="104"/>
      <c r="O221" s="104"/>
    </row>
    <row r="222" spans="1:15" x14ac:dyDescent="0.3">
      <c r="A222" s="102"/>
      <c r="B222" s="103"/>
      <c r="C222" s="103"/>
      <c r="D222" s="103"/>
      <c r="E222" s="44"/>
      <c r="F222" s="105"/>
      <c r="G222" s="44"/>
      <c r="H222" s="106"/>
      <c r="I222" s="44"/>
      <c r="J222" s="44"/>
      <c r="K222" s="44"/>
      <c r="L222" s="103"/>
      <c r="M222" s="103"/>
      <c r="N222" s="104"/>
      <c r="O222" s="104"/>
    </row>
    <row r="223" spans="1:15" x14ac:dyDescent="0.3">
      <c r="A223" s="102"/>
      <c r="B223" s="103"/>
      <c r="C223" s="103"/>
      <c r="D223" s="103"/>
      <c r="E223" s="44"/>
      <c r="F223" s="105"/>
      <c r="G223" s="44"/>
      <c r="H223" s="106"/>
      <c r="I223" s="44"/>
      <c r="J223" s="44"/>
      <c r="K223" s="44"/>
      <c r="L223" s="103"/>
      <c r="M223" s="103"/>
      <c r="N223" s="104"/>
      <c r="O223" s="104"/>
    </row>
    <row r="224" spans="1:15" x14ac:dyDescent="0.3">
      <c r="A224" s="102"/>
      <c r="B224" s="103"/>
      <c r="C224" s="103"/>
      <c r="D224" s="103"/>
      <c r="E224" s="44"/>
      <c r="F224" s="105"/>
      <c r="G224" s="44"/>
      <c r="H224" s="106"/>
      <c r="I224" s="44"/>
      <c r="J224" s="44"/>
      <c r="K224" s="44"/>
      <c r="L224" s="103"/>
      <c r="M224" s="103"/>
      <c r="N224" s="104"/>
      <c r="O224" s="104"/>
    </row>
    <row r="225" spans="1:15" x14ac:dyDescent="0.3">
      <c r="A225" s="102"/>
      <c r="B225" s="103"/>
      <c r="C225" s="103"/>
      <c r="D225" s="103"/>
      <c r="E225" s="44"/>
      <c r="F225" s="105"/>
      <c r="G225" s="44"/>
      <c r="H225" s="106"/>
      <c r="I225" s="44"/>
      <c r="J225" s="44"/>
      <c r="K225" s="44"/>
      <c r="L225" s="103"/>
      <c r="M225" s="103"/>
      <c r="N225" s="104"/>
      <c r="O225" s="104"/>
    </row>
    <row r="226" spans="1:15" x14ac:dyDescent="0.3">
      <c r="A226" s="102"/>
      <c r="B226" s="103"/>
      <c r="C226" s="103"/>
      <c r="D226" s="103"/>
      <c r="E226" s="44"/>
      <c r="F226" s="105"/>
      <c r="G226" s="44"/>
      <c r="H226" s="106"/>
      <c r="I226" s="44"/>
      <c r="J226" s="44"/>
      <c r="K226" s="44"/>
      <c r="L226" s="103"/>
      <c r="M226" s="103"/>
      <c r="N226" s="104"/>
      <c r="O226" s="104"/>
    </row>
    <row r="227" spans="1:15" x14ac:dyDescent="0.3">
      <c r="A227" s="102"/>
      <c r="B227" s="103"/>
      <c r="C227" s="103"/>
      <c r="D227" s="103"/>
      <c r="E227" s="44"/>
      <c r="F227" s="105"/>
      <c r="G227" s="44"/>
      <c r="H227" s="106"/>
      <c r="I227" s="44"/>
      <c r="J227" s="44"/>
      <c r="K227" s="44"/>
      <c r="L227" s="103"/>
      <c r="M227" s="103"/>
      <c r="N227" s="104"/>
      <c r="O227" s="104"/>
    </row>
    <row r="228" spans="1:15" ht="78" x14ac:dyDescent="0.3">
      <c r="A228" s="49" t="s">
        <v>150</v>
      </c>
      <c r="B228" s="50" t="s">
        <v>182</v>
      </c>
      <c r="C228" s="50" t="s">
        <v>183</v>
      </c>
      <c r="D228" s="50" t="s">
        <v>24</v>
      </c>
      <c r="E228" s="51">
        <v>980000</v>
      </c>
      <c r="F228" s="52"/>
      <c r="G228" s="51"/>
      <c r="H228" s="53">
        <v>4.9180327868852458E-2</v>
      </c>
      <c r="I228" s="51">
        <v>70000</v>
      </c>
      <c r="J228" s="51">
        <v>256860</v>
      </c>
      <c r="K228" s="51">
        <f>E228+G228-I228-J228-I229</f>
        <v>463140</v>
      </c>
      <c r="L228" s="50"/>
      <c r="M228" s="50">
        <v>5</v>
      </c>
      <c r="N228" s="54"/>
      <c r="O228" s="54"/>
    </row>
    <row r="229" spans="1:15" x14ac:dyDescent="0.3">
      <c r="A229" s="49"/>
      <c r="B229" s="50"/>
      <c r="C229" s="50"/>
      <c r="D229" s="50"/>
      <c r="E229" s="51"/>
      <c r="F229" s="52"/>
      <c r="G229" s="51"/>
      <c r="H229" s="53">
        <v>8.1967213114754092E-2</v>
      </c>
      <c r="I229" s="51">
        <v>190000</v>
      </c>
      <c r="J229" s="51"/>
      <c r="K229" s="51"/>
      <c r="L229" s="50"/>
      <c r="M229" s="50"/>
      <c r="N229" s="54"/>
      <c r="O229" s="54"/>
    </row>
    <row r="230" spans="1:15" x14ac:dyDescent="0.3">
      <c r="A230" s="49"/>
      <c r="B230" s="50"/>
      <c r="C230" s="50"/>
      <c r="D230" s="50" t="s">
        <v>94</v>
      </c>
      <c r="E230" s="51">
        <v>24000</v>
      </c>
      <c r="F230" s="52"/>
      <c r="G230" s="51"/>
      <c r="H230" s="55"/>
      <c r="I230" s="51"/>
      <c r="J230" s="51">
        <v>0</v>
      </c>
      <c r="K230" s="51">
        <f t="shared" si="6"/>
        <v>24000</v>
      </c>
      <c r="L230" s="50"/>
      <c r="M230" s="50">
        <v>5</v>
      </c>
      <c r="N230" s="54"/>
      <c r="O230" s="54"/>
    </row>
    <row r="231" spans="1:15" x14ac:dyDescent="0.3">
      <c r="A231" s="49"/>
      <c r="B231" s="50"/>
      <c r="C231" s="50"/>
      <c r="D231" s="50" t="s">
        <v>95</v>
      </c>
      <c r="E231" s="51">
        <v>42000</v>
      </c>
      <c r="F231" s="52"/>
      <c r="G231" s="51"/>
      <c r="H231" s="55"/>
      <c r="I231" s="51"/>
      <c r="J231" s="51">
        <v>0</v>
      </c>
      <c r="K231" s="51">
        <f t="shared" si="6"/>
        <v>42000</v>
      </c>
      <c r="L231" s="50"/>
      <c r="M231" s="50">
        <v>5</v>
      </c>
      <c r="N231" s="54"/>
      <c r="O231" s="54"/>
    </row>
    <row r="232" spans="1:15" x14ac:dyDescent="0.3">
      <c r="A232" s="49"/>
      <c r="B232" s="50"/>
      <c r="C232" s="50"/>
      <c r="D232" s="50" t="s">
        <v>99</v>
      </c>
      <c r="E232" s="51">
        <v>20000</v>
      </c>
      <c r="F232" s="52"/>
      <c r="G232" s="51"/>
      <c r="H232" s="53">
        <v>1.6393442622950821E-2</v>
      </c>
      <c r="I232" s="51">
        <v>20000</v>
      </c>
      <c r="J232" s="51">
        <v>0</v>
      </c>
      <c r="K232" s="51">
        <f t="shared" si="6"/>
        <v>0</v>
      </c>
      <c r="L232" s="50"/>
      <c r="M232" s="50">
        <v>5</v>
      </c>
      <c r="N232" s="54"/>
      <c r="O232" s="54"/>
    </row>
    <row r="233" spans="1:15" x14ac:dyDescent="0.3">
      <c r="A233" s="49"/>
      <c r="B233" s="50"/>
      <c r="C233" s="50"/>
      <c r="D233" s="50" t="s">
        <v>98</v>
      </c>
      <c r="E233" s="51">
        <v>5000</v>
      </c>
      <c r="F233" s="52"/>
      <c r="G233" s="51"/>
      <c r="H233" s="55"/>
      <c r="I233" s="51"/>
      <c r="J233" s="51">
        <v>0</v>
      </c>
      <c r="K233" s="51">
        <f t="shared" si="6"/>
        <v>5000</v>
      </c>
      <c r="L233" s="50"/>
      <c r="M233" s="50">
        <v>5</v>
      </c>
      <c r="N233" s="54"/>
      <c r="O233" s="54"/>
    </row>
    <row r="234" spans="1:15" x14ac:dyDescent="0.3">
      <c r="A234" s="49"/>
      <c r="B234" s="50"/>
      <c r="C234" s="50"/>
      <c r="D234" s="50" t="s">
        <v>100</v>
      </c>
      <c r="E234" s="51">
        <v>5000</v>
      </c>
      <c r="F234" s="52"/>
      <c r="G234" s="51"/>
      <c r="H234" s="55"/>
      <c r="I234" s="51"/>
      <c r="J234" s="51">
        <v>0</v>
      </c>
      <c r="K234" s="51">
        <f t="shared" si="6"/>
        <v>5000</v>
      </c>
      <c r="L234" s="50"/>
      <c r="M234" s="50">
        <v>5</v>
      </c>
      <c r="N234" s="54"/>
      <c r="O234" s="54"/>
    </row>
    <row r="235" spans="1:15" x14ac:dyDescent="0.3">
      <c r="A235" s="49"/>
      <c r="B235" s="50"/>
      <c r="C235" s="50"/>
      <c r="D235" s="50" t="s">
        <v>33</v>
      </c>
      <c r="E235" s="51">
        <v>36000</v>
      </c>
      <c r="F235" s="52"/>
      <c r="G235" s="51"/>
      <c r="H235" s="55"/>
      <c r="I235" s="51"/>
      <c r="J235" s="51">
        <v>36000</v>
      </c>
      <c r="K235" s="51">
        <f t="shared" si="6"/>
        <v>0</v>
      </c>
      <c r="L235" s="50"/>
      <c r="M235" s="50">
        <v>5</v>
      </c>
      <c r="N235" s="54"/>
      <c r="O235" s="54"/>
    </row>
    <row r="236" spans="1:15" x14ac:dyDescent="0.3">
      <c r="A236" s="49"/>
      <c r="B236" s="50"/>
      <c r="C236" s="50"/>
      <c r="D236" s="50" t="s">
        <v>101</v>
      </c>
      <c r="E236" s="51">
        <v>20000</v>
      </c>
      <c r="F236" s="52"/>
      <c r="G236" s="51"/>
      <c r="H236" s="55"/>
      <c r="I236" s="51"/>
      <c r="J236" s="51">
        <v>9050</v>
      </c>
      <c r="K236" s="51">
        <f t="shared" si="6"/>
        <v>10950</v>
      </c>
      <c r="L236" s="50"/>
      <c r="M236" s="50">
        <v>5</v>
      </c>
      <c r="N236" s="54"/>
      <c r="O236" s="54"/>
    </row>
    <row r="237" spans="1:15" x14ac:dyDescent="0.3">
      <c r="A237" s="49"/>
      <c r="B237" s="50"/>
      <c r="C237" s="50"/>
      <c r="D237" s="50" t="s">
        <v>102</v>
      </c>
      <c r="E237" s="51">
        <v>20000</v>
      </c>
      <c r="F237" s="52"/>
      <c r="G237" s="51"/>
      <c r="H237" s="55"/>
      <c r="I237" s="51"/>
      <c r="J237" s="51">
        <v>9465</v>
      </c>
      <c r="K237" s="51">
        <f t="shared" si="6"/>
        <v>10535</v>
      </c>
      <c r="L237" s="50"/>
      <c r="M237" s="50">
        <v>5</v>
      </c>
      <c r="N237" s="54"/>
      <c r="O237" s="54"/>
    </row>
    <row r="238" spans="1:15" x14ac:dyDescent="0.3">
      <c r="A238" s="49"/>
      <c r="B238" s="50"/>
      <c r="C238" s="50"/>
      <c r="D238" s="50" t="s">
        <v>189</v>
      </c>
      <c r="E238" s="51">
        <v>5000</v>
      </c>
      <c r="F238" s="52"/>
      <c r="G238" s="51"/>
      <c r="H238" s="55"/>
      <c r="I238" s="51"/>
      <c r="J238" s="51">
        <v>1500</v>
      </c>
      <c r="K238" s="51">
        <f t="shared" si="6"/>
        <v>3500</v>
      </c>
      <c r="L238" s="50"/>
      <c r="M238" s="50">
        <v>5</v>
      </c>
      <c r="N238" s="54"/>
      <c r="O238" s="54"/>
    </row>
    <row r="239" spans="1:15" x14ac:dyDescent="0.3">
      <c r="A239" s="49"/>
      <c r="B239" s="50"/>
      <c r="C239" s="50"/>
      <c r="D239" s="50" t="s">
        <v>106</v>
      </c>
      <c r="E239" s="51">
        <v>110000</v>
      </c>
      <c r="F239" s="56">
        <v>1.6393442622950821E-2</v>
      </c>
      <c r="G239" s="51">
        <v>10000</v>
      </c>
      <c r="H239" s="55"/>
      <c r="I239" s="51"/>
      <c r="J239" s="51">
        <v>115500</v>
      </c>
      <c r="K239" s="51">
        <f t="shared" si="6"/>
        <v>4500</v>
      </c>
      <c r="L239" s="50"/>
      <c r="M239" s="50">
        <v>5</v>
      </c>
      <c r="N239" s="54"/>
      <c r="O239" s="54"/>
    </row>
    <row r="240" spans="1:15" x14ac:dyDescent="0.3">
      <c r="A240" s="49"/>
      <c r="B240" s="50"/>
      <c r="C240" s="50"/>
      <c r="D240" s="50" t="s">
        <v>136</v>
      </c>
      <c r="E240" s="51">
        <v>10000</v>
      </c>
      <c r="F240" s="52"/>
      <c r="G240" s="51"/>
      <c r="H240" s="55"/>
      <c r="I240" s="51"/>
      <c r="J240" s="51">
        <v>0</v>
      </c>
      <c r="K240" s="51">
        <f t="shared" si="6"/>
        <v>10000</v>
      </c>
      <c r="L240" s="50"/>
      <c r="M240" s="50">
        <v>5</v>
      </c>
      <c r="N240" s="54"/>
      <c r="O240" s="54"/>
    </row>
    <row r="241" spans="1:15" ht="46.8" x14ac:dyDescent="0.3">
      <c r="A241" s="49"/>
      <c r="B241" s="50"/>
      <c r="C241" s="50"/>
      <c r="D241" s="50" t="s">
        <v>184</v>
      </c>
      <c r="E241" s="51">
        <v>10000</v>
      </c>
      <c r="F241" s="52"/>
      <c r="G241" s="51"/>
      <c r="H241" s="55"/>
      <c r="I241" s="51"/>
      <c r="J241" s="51">
        <v>0</v>
      </c>
      <c r="K241" s="51">
        <f t="shared" si="6"/>
        <v>10000</v>
      </c>
      <c r="L241" s="50"/>
      <c r="M241" s="50">
        <v>5</v>
      </c>
      <c r="N241" s="54"/>
      <c r="O241" s="54"/>
    </row>
    <row r="242" spans="1:15" x14ac:dyDescent="0.3">
      <c r="A242" s="49"/>
      <c r="B242" s="50"/>
      <c r="C242" s="50"/>
      <c r="D242" s="50" t="s">
        <v>117</v>
      </c>
      <c r="E242" s="51">
        <v>100000</v>
      </c>
      <c r="F242" s="56">
        <v>8.1967213114754092E-2</v>
      </c>
      <c r="G242" s="51">
        <v>100000</v>
      </c>
      <c r="H242" s="55"/>
      <c r="I242" s="51"/>
      <c r="J242" s="51">
        <v>227779</v>
      </c>
      <c r="K242" s="51">
        <f t="shared" si="6"/>
        <v>-27779</v>
      </c>
      <c r="L242" s="50"/>
      <c r="M242" s="50">
        <v>5</v>
      </c>
      <c r="N242" s="54"/>
      <c r="O242" s="54"/>
    </row>
    <row r="243" spans="1:15" x14ac:dyDescent="0.3">
      <c r="A243" s="49"/>
      <c r="B243" s="50"/>
      <c r="C243" s="50"/>
      <c r="D243" s="50" t="s">
        <v>118</v>
      </c>
      <c r="E243" s="51">
        <v>20000</v>
      </c>
      <c r="F243" s="52"/>
      <c r="G243" s="51"/>
      <c r="H243" s="55"/>
      <c r="I243" s="51"/>
      <c r="J243" s="51"/>
      <c r="K243" s="51">
        <f t="shared" si="6"/>
        <v>20000</v>
      </c>
      <c r="L243" s="50"/>
      <c r="M243" s="50">
        <v>5</v>
      </c>
      <c r="N243" s="54"/>
      <c r="O243" s="54"/>
    </row>
    <row r="244" spans="1:15" x14ac:dyDescent="0.3">
      <c r="A244" s="49"/>
      <c r="B244" s="50"/>
      <c r="C244" s="50"/>
      <c r="D244" s="50" t="s">
        <v>185</v>
      </c>
      <c r="E244" s="51">
        <v>30000</v>
      </c>
      <c r="F244" s="56">
        <v>8.1967213114754092E-2</v>
      </c>
      <c r="G244" s="51">
        <v>20000</v>
      </c>
      <c r="H244" s="55"/>
      <c r="I244" s="51"/>
      <c r="J244" s="51">
        <v>37573</v>
      </c>
      <c r="K244" s="51">
        <f t="shared" si="6"/>
        <v>12427</v>
      </c>
      <c r="L244" s="50"/>
      <c r="M244" s="50">
        <v>1</v>
      </c>
      <c r="N244" s="54"/>
      <c r="O244" s="54"/>
    </row>
    <row r="245" spans="1:15" x14ac:dyDescent="0.3">
      <c r="A245" s="49"/>
      <c r="B245" s="50"/>
      <c r="C245" s="50"/>
      <c r="D245" s="50" t="s">
        <v>120</v>
      </c>
      <c r="E245" s="51">
        <v>32000</v>
      </c>
      <c r="F245" s="52"/>
      <c r="G245" s="51"/>
      <c r="H245" s="55"/>
      <c r="I245" s="51"/>
      <c r="J245" s="51">
        <v>17700</v>
      </c>
      <c r="K245" s="51">
        <f t="shared" si="6"/>
        <v>14300</v>
      </c>
      <c r="L245" s="50"/>
      <c r="M245" s="50">
        <v>1</v>
      </c>
      <c r="N245" s="54"/>
      <c r="O245" s="54"/>
    </row>
    <row r="246" spans="1:15" x14ac:dyDescent="0.3">
      <c r="A246" s="49"/>
      <c r="B246" s="50"/>
      <c r="C246" s="50"/>
      <c r="D246" s="50" t="s">
        <v>121</v>
      </c>
      <c r="E246" s="51">
        <v>100000</v>
      </c>
      <c r="F246" s="56">
        <v>8.1967213114754092E-2</v>
      </c>
      <c r="G246" s="51">
        <v>50000</v>
      </c>
      <c r="H246" s="55"/>
      <c r="I246" s="51"/>
      <c r="J246" s="51">
        <v>110868</v>
      </c>
      <c r="K246" s="51">
        <f t="shared" si="6"/>
        <v>39132</v>
      </c>
      <c r="L246" s="50"/>
      <c r="M246" s="50">
        <v>1</v>
      </c>
      <c r="N246" s="54"/>
      <c r="O246" s="54"/>
    </row>
    <row r="247" spans="1:15" x14ac:dyDescent="0.3">
      <c r="A247" s="49"/>
      <c r="B247" s="50"/>
      <c r="C247" s="50"/>
      <c r="D247" s="50" t="s">
        <v>123</v>
      </c>
      <c r="E247" s="51">
        <v>10000</v>
      </c>
      <c r="F247" s="52"/>
      <c r="G247" s="51"/>
      <c r="H247" s="55"/>
      <c r="I247" s="51"/>
      <c r="J247" s="51">
        <v>0</v>
      </c>
      <c r="K247" s="51">
        <f t="shared" si="6"/>
        <v>10000</v>
      </c>
      <c r="L247" s="50"/>
      <c r="M247" s="50">
        <v>5</v>
      </c>
      <c r="N247" s="54"/>
      <c r="O247" s="54"/>
    </row>
    <row r="248" spans="1:15" x14ac:dyDescent="0.3">
      <c r="A248" s="49"/>
      <c r="B248" s="50"/>
      <c r="C248" s="50"/>
      <c r="D248" s="50" t="s">
        <v>186</v>
      </c>
      <c r="E248" s="51">
        <v>9000</v>
      </c>
      <c r="F248" s="52"/>
      <c r="G248" s="51"/>
      <c r="H248" s="55"/>
      <c r="I248" s="51"/>
      <c r="J248" s="51">
        <v>9000</v>
      </c>
      <c r="K248" s="51">
        <f t="shared" si="6"/>
        <v>0</v>
      </c>
      <c r="L248" s="50"/>
      <c r="M248" s="50">
        <v>5</v>
      </c>
      <c r="N248" s="54"/>
      <c r="O248" s="54"/>
    </row>
    <row r="249" spans="1:15" x14ac:dyDescent="0.3">
      <c r="A249" s="49"/>
      <c r="B249" s="50"/>
      <c r="C249" s="50"/>
      <c r="D249" s="50" t="s">
        <v>187</v>
      </c>
      <c r="E249" s="51">
        <v>5000</v>
      </c>
      <c r="F249" s="52"/>
      <c r="G249" s="51"/>
      <c r="H249" s="55"/>
      <c r="I249" s="51"/>
      <c r="J249" s="51">
        <v>4900</v>
      </c>
      <c r="K249" s="51">
        <f t="shared" si="6"/>
        <v>100</v>
      </c>
      <c r="L249" s="50"/>
      <c r="M249" s="50">
        <v>5</v>
      </c>
      <c r="N249" s="54"/>
      <c r="O249" s="54"/>
    </row>
    <row r="250" spans="1:15" x14ac:dyDescent="0.3">
      <c r="A250" s="49"/>
      <c r="B250" s="50"/>
      <c r="C250" s="50"/>
      <c r="D250" s="50" t="s">
        <v>188</v>
      </c>
      <c r="E250" s="51">
        <v>5000</v>
      </c>
      <c r="F250" s="52"/>
      <c r="G250" s="51"/>
      <c r="H250" s="55"/>
      <c r="I250" s="51"/>
      <c r="J250" s="51">
        <v>4900</v>
      </c>
      <c r="K250" s="51">
        <f t="shared" si="6"/>
        <v>100</v>
      </c>
      <c r="L250" s="50"/>
      <c r="M250" s="50">
        <v>5</v>
      </c>
      <c r="N250" s="54"/>
      <c r="O250" s="54"/>
    </row>
    <row r="251" spans="1:15" x14ac:dyDescent="0.3">
      <c r="A251" s="49"/>
      <c r="B251" s="50"/>
      <c r="C251" s="50"/>
      <c r="D251" s="50"/>
      <c r="E251" s="59">
        <f>SUM(E228:E250)</f>
        <v>1598000</v>
      </c>
      <c r="F251" s="52"/>
      <c r="G251" s="51"/>
      <c r="H251" s="55"/>
      <c r="I251" s="51"/>
      <c r="J251" s="51"/>
      <c r="K251" s="51">
        <f t="shared" si="6"/>
        <v>1598000</v>
      </c>
      <c r="L251" s="50"/>
      <c r="M251" s="50"/>
      <c r="N251" s="54"/>
      <c r="O251" s="54"/>
    </row>
    <row r="252" spans="1:15" s="38" customFormat="1" ht="46.8" x14ac:dyDescent="0.3">
      <c r="A252" s="49" t="s">
        <v>150</v>
      </c>
      <c r="B252" s="50" t="s">
        <v>182</v>
      </c>
      <c r="C252" s="60" t="s">
        <v>190</v>
      </c>
      <c r="D252" s="60" t="s">
        <v>106</v>
      </c>
      <c r="E252" s="57">
        <v>110000</v>
      </c>
      <c r="F252" s="61">
        <v>1.6393442622950821E-2</v>
      </c>
      <c r="G252" s="57">
        <v>10000</v>
      </c>
      <c r="H252" s="62"/>
      <c r="I252" s="57"/>
      <c r="J252" s="57">
        <v>115500</v>
      </c>
      <c r="K252" s="57">
        <f t="shared" si="6"/>
        <v>4500</v>
      </c>
      <c r="L252" s="60"/>
      <c r="M252" s="60">
        <v>5</v>
      </c>
      <c r="N252" s="63"/>
      <c r="O252" s="63"/>
    </row>
    <row r="253" spans="1:15" x14ac:dyDescent="0.3">
      <c r="A253" s="49"/>
      <c r="B253" s="50"/>
      <c r="C253" s="50"/>
      <c r="D253" s="50" t="s">
        <v>146</v>
      </c>
      <c r="E253" s="51">
        <v>0</v>
      </c>
      <c r="F253" s="56">
        <v>4.9180327868852458E-2</v>
      </c>
      <c r="G253" s="51">
        <v>20000</v>
      </c>
      <c r="H253" s="55"/>
      <c r="I253" s="51"/>
      <c r="J253" s="51">
        <v>6225</v>
      </c>
      <c r="K253" s="51">
        <f t="shared" si="6"/>
        <v>13775</v>
      </c>
      <c r="L253" s="50"/>
      <c r="M253" s="50">
        <v>1</v>
      </c>
      <c r="N253" s="54" t="s">
        <v>227</v>
      </c>
      <c r="O253" s="54"/>
    </row>
    <row r="254" spans="1:15" s="43" customFormat="1" x14ac:dyDescent="0.3">
      <c r="A254" s="64"/>
      <c r="B254" s="65"/>
      <c r="C254" s="65"/>
      <c r="D254" s="65" t="s">
        <v>191</v>
      </c>
      <c r="E254" s="66">
        <v>20000</v>
      </c>
      <c r="F254" s="67">
        <v>4.9180327868852458E-2</v>
      </c>
      <c r="G254" s="66">
        <v>20000</v>
      </c>
      <c r="H254" s="68"/>
      <c r="I254" s="66"/>
      <c r="J254" s="66">
        <v>41305</v>
      </c>
      <c r="K254" s="66">
        <f>E254+G254-I254-J254+G255</f>
        <v>18695</v>
      </c>
      <c r="L254" s="65"/>
      <c r="M254" s="65">
        <v>1</v>
      </c>
      <c r="N254" s="69"/>
      <c r="O254" s="69"/>
    </row>
    <row r="255" spans="1:15" ht="16.2" thickBot="1" x14ac:dyDescent="0.35">
      <c r="A255" s="80"/>
      <c r="B255" s="81"/>
      <c r="C255" s="81"/>
      <c r="D255" s="81"/>
      <c r="E255" s="82"/>
      <c r="F255" s="123">
        <v>8.1967213114754092E-2</v>
      </c>
      <c r="G255" s="82">
        <v>20000</v>
      </c>
      <c r="H255" s="113"/>
      <c r="I255" s="82"/>
      <c r="J255" s="82"/>
      <c r="K255" s="82"/>
      <c r="L255" s="81"/>
      <c r="M255" s="81"/>
      <c r="N255" s="83"/>
      <c r="O255" s="83"/>
    </row>
    <row r="256" spans="1:15" ht="16.2" thickTop="1" x14ac:dyDescent="0.3">
      <c r="A256" s="102"/>
      <c r="B256" s="103"/>
      <c r="C256" s="103"/>
      <c r="D256" s="103"/>
      <c r="E256" s="44"/>
      <c r="F256" s="122"/>
      <c r="G256" s="44"/>
      <c r="H256" s="106"/>
      <c r="I256" s="44"/>
      <c r="J256" s="44"/>
      <c r="K256" s="44"/>
      <c r="L256" s="103"/>
      <c r="M256" s="103"/>
      <c r="N256" s="104"/>
      <c r="O256" s="104"/>
    </row>
    <row r="257" spans="1:15" x14ac:dyDescent="0.3">
      <c r="A257" s="102"/>
      <c r="B257" s="103"/>
      <c r="C257" s="103"/>
      <c r="D257" s="103"/>
      <c r="E257" s="44"/>
      <c r="F257" s="122"/>
      <c r="G257" s="44"/>
      <c r="H257" s="106"/>
      <c r="I257" s="44"/>
      <c r="J257" s="44"/>
      <c r="K257" s="44"/>
      <c r="L257" s="103"/>
      <c r="M257" s="103"/>
      <c r="N257" s="104"/>
      <c r="O257" s="104"/>
    </row>
    <row r="258" spans="1:15" x14ac:dyDescent="0.3">
      <c r="A258" s="102"/>
      <c r="B258" s="103"/>
      <c r="C258" s="103"/>
      <c r="D258" s="103"/>
      <c r="E258" s="44"/>
      <c r="F258" s="122"/>
      <c r="G258" s="44"/>
      <c r="H258" s="106"/>
      <c r="I258" s="44"/>
      <c r="J258" s="44"/>
      <c r="K258" s="44"/>
      <c r="L258" s="103"/>
      <c r="M258" s="103"/>
      <c r="N258" s="104"/>
      <c r="O258" s="104"/>
    </row>
    <row r="259" spans="1:15" x14ac:dyDescent="0.3">
      <c r="A259" s="102"/>
      <c r="B259" s="103"/>
      <c r="C259" s="103"/>
      <c r="D259" s="103"/>
      <c r="E259" s="44"/>
      <c r="F259" s="122"/>
      <c r="G259" s="44"/>
      <c r="H259" s="106"/>
      <c r="I259" s="44"/>
      <c r="J259" s="44"/>
      <c r="K259" s="44"/>
      <c r="L259" s="103"/>
      <c r="M259" s="103"/>
      <c r="N259" s="104"/>
      <c r="O259" s="104"/>
    </row>
    <row r="260" spans="1:15" x14ac:dyDescent="0.3">
      <c r="A260" s="102"/>
      <c r="B260" s="103"/>
      <c r="C260" s="103"/>
      <c r="D260" s="103"/>
      <c r="E260" s="44"/>
      <c r="F260" s="122"/>
      <c r="G260" s="44"/>
      <c r="H260" s="106"/>
      <c r="I260" s="44"/>
      <c r="J260" s="44"/>
      <c r="K260" s="44"/>
      <c r="L260" s="103"/>
      <c r="M260" s="103"/>
      <c r="N260" s="104"/>
      <c r="O260" s="104"/>
    </row>
    <row r="261" spans="1:15" x14ac:dyDescent="0.3">
      <c r="A261" s="102"/>
      <c r="B261" s="103"/>
      <c r="C261" s="103"/>
      <c r="D261" s="103"/>
      <c r="E261" s="44"/>
      <c r="F261" s="122"/>
      <c r="G261" s="44"/>
      <c r="H261" s="106"/>
      <c r="I261" s="44"/>
      <c r="J261" s="44"/>
      <c r="K261" s="44"/>
      <c r="L261" s="103"/>
      <c r="M261" s="103"/>
      <c r="N261" s="104"/>
      <c r="O261" s="104"/>
    </row>
    <row r="262" spans="1:15" x14ac:dyDescent="0.3">
      <c r="A262" s="102"/>
      <c r="B262" s="103"/>
      <c r="C262" s="103"/>
      <c r="D262" s="103"/>
      <c r="E262" s="44"/>
      <c r="F262" s="122"/>
      <c r="G262" s="44"/>
      <c r="H262" s="106"/>
      <c r="I262" s="44"/>
      <c r="J262" s="44"/>
      <c r="K262" s="44"/>
      <c r="L262" s="103"/>
      <c r="M262" s="103"/>
      <c r="N262" s="104"/>
      <c r="O262" s="104"/>
    </row>
    <row r="263" spans="1:15" x14ac:dyDescent="0.3">
      <c r="A263" s="102"/>
      <c r="B263" s="103"/>
      <c r="C263" s="103"/>
      <c r="D263" s="103"/>
      <c r="E263" s="44"/>
      <c r="F263" s="122"/>
      <c r="G263" s="44"/>
      <c r="H263" s="106"/>
      <c r="I263" s="44"/>
      <c r="J263" s="44"/>
      <c r="K263" s="44"/>
      <c r="L263" s="103"/>
      <c r="M263" s="103"/>
      <c r="N263" s="104"/>
      <c r="O263" s="104"/>
    </row>
    <row r="264" spans="1:15" x14ac:dyDescent="0.3">
      <c r="A264" s="102"/>
      <c r="B264" s="103"/>
      <c r="C264" s="103"/>
      <c r="D264" s="103"/>
      <c r="E264" s="44"/>
      <c r="F264" s="122"/>
      <c r="G264" s="44"/>
      <c r="H264" s="106"/>
      <c r="I264" s="44"/>
      <c r="J264" s="44"/>
      <c r="K264" s="44"/>
      <c r="L264" s="103"/>
      <c r="M264" s="103"/>
      <c r="N264" s="104"/>
      <c r="O264" s="104"/>
    </row>
    <row r="265" spans="1:15" x14ac:dyDescent="0.3">
      <c r="A265" s="102"/>
      <c r="B265" s="103"/>
      <c r="C265" s="103"/>
      <c r="D265" s="103"/>
      <c r="E265" s="44"/>
      <c r="F265" s="122"/>
      <c r="G265" s="44"/>
      <c r="H265" s="106"/>
      <c r="I265" s="44"/>
      <c r="J265" s="44"/>
      <c r="K265" s="44"/>
      <c r="L265" s="103"/>
      <c r="M265" s="103"/>
      <c r="N265" s="104"/>
      <c r="O265" s="104"/>
    </row>
    <row r="266" spans="1:15" x14ac:dyDescent="0.3">
      <c r="A266" s="102"/>
      <c r="B266" s="103"/>
      <c r="C266" s="103"/>
      <c r="D266" s="103"/>
      <c r="E266" s="44"/>
      <c r="F266" s="122"/>
      <c r="G266" s="44"/>
      <c r="H266" s="106"/>
      <c r="I266" s="44"/>
      <c r="J266" s="44"/>
      <c r="K266" s="44"/>
      <c r="L266" s="103"/>
      <c r="M266" s="103"/>
      <c r="N266" s="104"/>
      <c r="O266" s="104"/>
    </row>
    <row r="267" spans="1:15" x14ac:dyDescent="0.3">
      <c r="A267" s="102"/>
      <c r="B267" s="103"/>
      <c r="C267" s="103"/>
      <c r="D267" s="103"/>
      <c r="E267" s="44"/>
      <c r="F267" s="122"/>
      <c r="G267" s="44"/>
      <c r="H267" s="106"/>
      <c r="I267" s="44"/>
      <c r="J267" s="44"/>
      <c r="K267" s="44"/>
      <c r="L267" s="103"/>
      <c r="M267" s="103"/>
      <c r="N267" s="104"/>
      <c r="O267" s="104"/>
    </row>
    <row r="268" spans="1:15" x14ac:dyDescent="0.3">
      <c r="A268" s="102"/>
      <c r="B268" s="103"/>
      <c r="C268" s="103"/>
      <c r="D268" s="103"/>
      <c r="E268" s="44"/>
      <c r="F268" s="122"/>
      <c r="G268" s="44"/>
      <c r="H268" s="106"/>
      <c r="I268" s="44"/>
      <c r="J268" s="44"/>
      <c r="K268" s="44"/>
      <c r="L268" s="103"/>
      <c r="M268" s="103"/>
      <c r="N268" s="104"/>
      <c r="O268" s="104"/>
    </row>
    <row r="269" spans="1:15" x14ac:dyDescent="0.3">
      <c r="A269" s="102"/>
      <c r="B269" s="103"/>
      <c r="C269" s="103"/>
      <c r="D269" s="103"/>
      <c r="E269" s="44"/>
      <c r="F269" s="122"/>
      <c r="G269" s="44"/>
      <c r="H269" s="106"/>
      <c r="I269" s="44"/>
      <c r="J269" s="44"/>
      <c r="K269" s="44"/>
      <c r="L269" s="103"/>
      <c r="M269" s="103"/>
      <c r="N269" s="104"/>
      <c r="O269" s="104"/>
    </row>
    <row r="270" spans="1:15" x14ac:dyDescent="0.3">
      <c r="A270" s="102"/>
      <c r="B270" s="103"/>
      <c r="C270" s="103"/>
      <c r="D270" s="103"/>
      <c r="E270" s="44"/>
      <c r="F270" s="122"/>
      <c r="G270" s="44"/>
      <c r="H270" s="106"/>
      <c r="I270" s="44"/>
      <c r="J270" s="44"/>
      <c r="K270" s="44"/>
      <c r="L270" s="103"/>
      <c r="M270" s="103"/>
      <c r="N270" s="104"/>
      <c r="O270" s="104"/>
    </row>
    <row r="271" spans="1:15" x14ac:dyDescent="0.3">
      <c r="A271" s="102"/>
      <c r="B271" s="103"/>
      <c r="C271" s="103"/>
      <c r="D271" s="103"/>
      <c r="E271" s="44"/>
      <c r="F271" s="122"/>
      <c r="G271" s="44"/>
      <c r="H271" s="106"/>
      <c r="I271" s="44"/>
      <c r="J271" s="44"/>
      <c r="K271" s="44"/>
      <c r="L271" s="103"/>
      <c r="M271" s="103"/>
      <c r="N271" s="104"/>
      <c r="O271" s="104"/>
    </row>
    <row r="272" spans="1:15" ht="55.2" x14ac:dyDescent="0.3">
      <c r="A272" s="49" t="s">
        <v>150</v>
      </c>
      <c r="B272" s="50" t="s">
        <v>192</v>
      </c>
      <c r="C272" s="70" t="s">
        <v>193</v>
      </c>
      <c r="D272" s="50" t="s">
        <v>194</v>
      </c>
      <c r="E272" s="51">
        <v>50000</v>
      </c>
      <c r="F272" s="52"/>
      <c r="G272" s="51"/>
      <c r="H272" s="55"/>
      <c r="I272" s="51"/>
      <c r="J272" s="51">
        <v>0</v>
      </c>
      <c r="K272" s="51">
        <f t="shared" si="6"/>
        <v>50000</v>
      </c>
      <c r="L272" s="50"/>
      <c r="M272" s="50">
        <v>5</v>
      </c>
      <c r="N272" s="54"/>
      <c r="O272" s="54"/>
    </row>
    <row r="273" spans="1:15" ht="31.2" x14ac:dyDescent="0.3">
      <c r="A273" s="49"/>
      <c r="B273" s="50"/>
      <c r="C273" s="50"/>
      <c r="D273" s="50" t="s">
        <v>195</v>
      </c>
      <c r="E273" s="51">
        <v>50000</v>
      </c>
      <c r="F273" s="52"/>
      <c r="G273" s="51"/>
      <c r="H273" s="55"/>
      <c r="I273" s="51"/>
      <c r="J273" s="51">
        <v>0</v>
      </c>
      <c r="K273" s="51">
        <f t="shared" si="6"/>
        <v>50000</v>
      </c>
      <c r="L273" s="50"/>
      <c r="M273" s="50">
        <v>5</v>
      </c>
      <c r="N273" s="54"/>
      <c r="O273" s="54"/>
    </row>
    <row r="274" spans="1:15" ht="31.2" x14ac:dyDescent="0.3">
      <c r="A274" s="49"/>
      <c r="B274" s="50"/>
      <c r="C274" s="50"/>
      <c r="D274" s="50" t="s">
        <v>196</v>
      </c>
      <c r="E274" s="51">
        <v>30000</v>
      </c>
      <c r="F274" s="52"/>
      <c r="G274" s="51"/>
      <c r="H274" s="55"/>
      <c r="I274" s="51"/>
      <c r="J274" s="51">
        <v>30000</v>
      </c>
      <c r="K274" s="51">
        <f t="shared" si="6"/>
        <v>0</v>
      </c>
      <c r="L274" s="50"/>
      <c r="M274" s="50">
        <v>4</v>
      </c>
      <c r="N274" s="54"/>
      <c r="O274" s="54"/>
    </row>
    <row r="275" spans="1:15" x14ac:dyDescent="0.3">
      <c r="A275" s="49"/>
      <c r="B275" s="50"/>
      <c r="C275" s="50"/>
      <c r="D275" s="50"/>
      <c r="E275" s="59">
        <f>SUM(E272:E274)</f>
        <v>130000</v>
      </c>
      <c r="F275" s="52"/>
      <c r="G275" s="51"/>
      <c r="H275" s="55"/>
      <c r="I275" s="51"/>
      <c r="J275" s="51"/>
      <c r="K275" s="51">
        <f t="shared" si="6"/>
        <v>130000</v>
      </c>
      <c r="L275" s="50"/>
      <c r="M275" s="50"/>
      <c r="N275" s="54"/>
      <c r="O275" s="54"/>
    </row>
    <row r="276" spans="1:15" ht="46.8" x14ac:dyDescent="0.3">
      <c r="A276" s="49" t="s">
        <v>150</v>
      </c>
      <c r="B276" s="50" t="s">
        <v>197</v>
      </c>
      <c r="C276" s="50" t="s">
        <v>198</v>
      </c>
      <c r="D276" s="50" t="s">
        <v>199</v>
      </c>
      <c r="E276" s="51">
        <v>50000</v>
      </c>
      <c r="F276" s="52"/>
      <c r="G276" s="51"/>
      <c r="H276" s="55"/>
      <c r="I276" s="51"/>
      <c r="J276" s="51"/>
      <c r="K276" s="51">
        <f t="shared" si="6"/>
        <v>50000</v>
      </c>
      <c r="L276" s="50"/>
      <c r="M276" s="50">
        <v>4</v>
      </c>
      <c r="N276" s="54"/>
      <c r="O276" s="54"/>
    </row>
    <row r="277" spans="1:15" x14ac:dyDescent="0.3">
      <c r="A277" s="49"/>
      <c r="B277" s="50"/>
      <c r="C277" s="50"/>
      <c r="D277" s="50" t="s">
        <v>200</v>
      </c>
      <c r="E277" s="51">
        <v>32000</v>
      </c>
      <c r="F277" s="52"/>
      <c r="G277" s="51"/>
      <c r="H277" s="55"/>
      <c r="I277" s="51"/>
      <c r="J277" s="51"/>
      <c r="K277" s="51">
        <f t="shared" si="6"/>
        <v>32000</v>
      </c>
      <c r="L277" s="50"/>
      <c r="M277" s="50">
        <v>4</v>
      </c>
      <c r="N277" s="54"/>
      <c r="O277" s="54"/>
    </row>
    <row r="278" spans="1:15" x14ac:dyDescent="0.3">
      <c r="A278" s="49"/>
      <c r="B278" s="50"/>
      <c r="C278" s="50"/>
      <c r="D278" s="50" t="s">
        <v>201</v>
      </c>
      <c r="E278" s="51">
        <v>200000</v>
      </c>
      <c r="F278" s="52"/>
      <c r="G278" s="51"/>
      <c r="H278" s="55"/>
      <c r="I278" s="51"/>
      <c r="J278" s="51"/>
      <c r="K278" s="51">
        <f t="shared" si="6"/>
        <v>200000</v>
      </c>
      <c r="L278" s="50"/>
      <c r="M278" s="50">
        <v>4</v>
      </c>
      <c r="N278" s="54"/>
      <c r="O278" s="54"/>
    </row>
    <row r="279" spans="1:15" x14ac:dyDescent="0.3">
      <c r="A279" s="49"/>
      <c r="B279" s="50"/>
      <c r="C279" s="50"/>
      <c r="D279" s="50"/>
      <c r="E279" s="59">
        <f>SUM(E276:E278)</f>
        <v>282000</v>
      </c>
      <c r="F279" s="52"/>
      <c r="G279" s="51"/>
      <c r="H279" s="55"/>
      <c r="I279" s="51"/>
      <c r="J279" s="51"/>
      <c r="K279" s="51">
        <f t="shared" si="6"/>
        <v>282000</v>
      </c>
      <c r="L279" s="50"/>
      <c r="M279" s="50"/>
      <c r="N279" s="54"/>
      <c r="O279" s="54"/>
    </row>
    <row r="280" spans="1:15" ht="46.8" x14ac:dyDescent="0.3">
      <c r="A280" s="49" t="s">
        <v>150</v>
      </c>
      <c r="B280" s="50" t="s">
        <v>197</v>
      </c>
      <c r="C280" s="50" t="s">
        <v>207</v>
      </c>
      <c r="D280" s="50" t="s">
        <v>151</v>
      </c>
      <c r="E280" s="51">
        <v>100000</v>
      </c>
      <c r="F280" s="52"/>
      <c r="G280" s="51"/>
      <c r="H280" s="55"/>
      <c r="I280" s="51"/>
      <c r="J280" s="51"/>
      <c r="K280" s="51">
        <f t="shared" si="6"/>
        <v>100000</v>
      </c>
      <c r="L280" s="50"/>
      <c r="M280" s="50">
        <v>4</v>
      </c>
      <c r="N280" s="54"/>
      <c r="O280" s="54"/>
    </row>
    <row r="281" spans="1:15" x14ac:dyDescent="0.3">
      <c r="A281" s="49"/>
      <c r="B281" s="50"/>
      <c r="C281" s="50"/>
      <c r="D281" s="50" t="s">
        <v>202</v>
      </c>
      <c r="E281" s="51">
        <v>48000</v>
      </c>
      <c r="F281" s="52"/>
      <c r="G281" s="51"/>
      <c r="H281" s="55"/>
      <c r="I281" s="51"/>
      <c r="J281" s="51"/>
      <c r="K281" s="51">
        <f t="shared" si="6"/>
        <v>48000</v>
      </c>
      <c r="L281" s="50"/>
      <c r="M281" s="50">
        <v>4</v>
      </c>
      <c r="N281" s="54"/>
      <c r="O281" s="54"/>
    </row>
    <row r="282" spans="1:15" x14ac:dyDescent="0.3">
      <c r="A282" s="49"/>
      <c r="B282" s="50"/>
      <c r="C282" s="50"/>
      <c r="D282" s="50" t="s">
        <v>203</v>
      </c>
      <c r="E282" s="51">
        <v>50000</v>
      </c>
      <c r="F282" s="52"/>
      <c r="G282" s="51"/>
      <c r="H282" s="55"/>
      <c r="I282" s="51"/>
      <c r="J282" s="51"/>
      <c r="K282" s="51">
        <f t="shared" si="6"/>
        <v>50000</v>
      </c>
      <c r="L282" s="50"/>
      <c r="M282" s="50">
        <v>4</v>
      </c>
      <c r="N282" s="54"/>
      <c r="O282" s="54"/>
    </row>
    <row r="283" spans="1:15" ht="31.2" x14ac:dyDescent="0.3">
      <c r="A283" s="49"/>
      <c r="B283" s="50"/>
      <c r="C283" s="50"/>
      <c r="D283" s="50" t="s">
        <v>204</v>
      </c>
      <c r="E283" s="51">
        <v>50000</v>
      </c>
      <c r="F283" s="52"/>
      <c r="G283" s="51"/>
      <c r="H283" s="55"/>
      <c r="I283" s="51"/>
      <c r="J283" s="51"/>
      <c r="K283" s="51">
        <f t="shared" si="6"/>
        <v>50000</v>
      </c>
      <c r="L283" s="50"/>
      <c r="M283" s="50">
        <v>4</v>
      </c>
      <c r="N283" s="54"/>
      <c r="O283" s="54"/>
    </row>
    <row r="284" spans="1:15" x14ac:dyDescent="0.3">
      <c r="A284" s="49"/>
      <c r="B284" s="50"/>
      <c r="C284" s="50"/>
      <c r="D284" s="50" t="s">
        <v>205</v>
      </c>
      <c r="E284" s="51">
        <v>50000</v>
      </c>
      <c r="F284" s="52"/>
      <c r="G284" s="51"/>
      <c r="H284" s="55"/>
      <c r="I284" s="51"/>
      <c r="J284" s="51"/>
      <c r="K284" s="51">
        <f t="shared" si="6"/>
        <v>50000</v>
      </c>
      <c r="L284" s="50"/>
      <c r="M284" s="50">
        <v>4</v>
      </c>
      <c r="N284" s="54"/>
      <c r="O284" s="54"/>
    </row>
    <row r="285" spans="1:15" ht="31.2" x14ac:dyDescent="0.3">
      <c r="A285" s="49"/>
      <c r="B285" s="50"/>
      <c r="C285" s="50"/>
      <c r="D285" s="50" t="s">
        <v>206</v>
      </c>
      <c r="E285" s="51">
        <v>35000</v>
      </c>
      <c r="F285" s="52"/>
      <c r="G285" s="51"/>
      <c r="H285" s="55"/>
      <c r="I285" s="51"/>
      <c r="J285" s="51"/>
      <c r="K285" s="51">
        <f t="shared" si="6"/>
        <v>35000</v>
      </c>
      <c r="L285" s="50"/>
      <c r="M285" s="50">
        <v>4</v>
      </c>
      <c r="N285" s="54"/>
      <c r="O285" s="54"/>
    </row>
    <row r="286" spans="1:15" s="88" customFormat="1" ht="16.2" thickBot="1" x14ac:dyDescent="0.35">
      <c r="A286" s="85"/>
      <c r="B286" s="86"/>
      <c r="C286" s="86"/>
      <c r="D286" s="86"/>
      <c r="E286" s="84">
        <f>SUM(E280:E285)</f>
        <v>333000</v>
      </c>
      <c r="F286" s="125"/>
      <c r="G286" s="84"/>
      <c r="H286" s="126"/>
      <c r="I286" s="84"/>
      <c r="J286" s="84"/>
      <c r="K286" s="84">
        <f t="shared" si="6"/>
        <v>333000</v>
      </c>
      <c r="L286" s="86"/>
      <c r="M286" s="86"/>
      <c r="N286" s="90"/>
      <c r="O286" s="90"/>
    </row>
    <row r="287" spans="1:15" ht="58.2" thickTop="1" x14ac:dyDescent="0.3">
      <c r="A287" s="97" t="s">
        <v>150</v>
      </c>
      <c r="B287" s="79" t="s">
        <v>197</v>
      </c>
      <c r="C287" s="124" t="s">
        <v>208</v>
      </c>
      <c r="D287" s="79" t="s">
        <v>209</v>
      </c>
      <c r="E287" s="98">
        <v>50000</v>
      </c>
      <c r="F287" s="110"/>
      <c r="G287" s="98"/>
      <c r="H287" s="111"/>
      <c r="I287" s="98"/>
      <c r="J287" s="98"/>
      <c r="K287" s="98">
        <f t="shared" si="6"/>
        <v>50000</v>
      </c>
      <c r="L287" s="79"/>
      <c r="M287" s="79">
        <v>3</v>
      </c>
      <c r="N287" s="101"/>
      <c r="O287" s="101"/>
    </row>
    <row r="288" spans="1:15" ht="31.2" x14ac:dyDescent="0.3">
      <c r="A288" s="49"/>
      <c r="B288" s="50"/>
      <c r="C288" s="50"/>
      <c r="D288" s="50" t="s">
        <v>210</v>
      </c>
      <c r="E288" s="51">
        <v>20000</v>
      </c>
      <c r="F288" s="52"/>
      <c r="G288" s="51"/>
      <c r="H288" s="55"/>
      <c r="I288" s="51"/>
      <c r="J288" s="51"/>
      <c r="K288" s="51">
        <f t="shared" si="6"/>
        <v>20000</v>
      </c>
      <c r="L288" s="50"/>
      <c r="M288" s="50">
        <v>3</v>
      </c>
      <c r="N288" s="54"/>
      <c r="O288" s="54"/>
    </row>
    <row r="289" spans="1:15" s="88" customFormat="1" ht="16.2" thickBot="1" x14ac:dyDescent="0.35">
      <c r="A289" s="85"/>
      <c r="B289" s="86"/>
      <c r="C289" s="86"/>
      <c r="D289" s="86"/>
      <c r="E289" s="84">
        <f>SUM(E287:E288)</f>
        <v>70000</v>
      </c>
      <c r="F289" s="125"/>
      <c r="G289" s="84"/>
      <c r="H289" s="126"/>
      <c r="I289" s="84"/>
      <c r="J289" s="84"/>
      <c r="K289" s="84">
        <f t="shared" si="6"/>
        <v>70000</v>
      </c>
      <c r="L289" s="86"/>
      <c r="M289" s="86"/>
      <c r="N289" s="90"/>
      <c r="O289" s="90"/>
    </row>
    <row r="290" spans="1:15" ht="16.2" thickTop="1" x14ac:dyDescent="0.3">
      <c r="A290" s="102"/>
      <c r="B290" s="103"/>
      <c r="C290" s="103"/>
      <c r="D290" s="103"/>
      <c r="E290" s="44"/>
      <c r="F290" s="105"/>
      <c r="G290" s="44"/>
      <c r="H290" s="106"/>
      <c r="I290" s="44"/>
      <c r="J290" s="44"/>
      <c r="K290" s="44"/>
      <c r="L290" s="103"/>
      <c r="M290" s="103"/>
      <c r="N290" s="104"/>
      <c r="O290" s="104"/>
    </row>
    <row r="291" spans="1:15" x14ac:dyDescent="0.3">
      <c r="A291" s="102"/>
      <c r="B291" s="103"/>
      <c r="C291" s="103"/>
      <c r="D291" s="103"/>
      <c r="E291" s="44"/>
      <c r="F291" s="105"/>
      <c r="G291" s="44"/>
      <c r="H291" s="106"/>
      <c r="I291" s="44"/>
      <c r="J291" s="44"/>
      <c r="K291" s="44"/>
      <c r="L291" s="103"/>
      <c r="M291" s="103"/>
      <c r="N291" s="104"/>
      <c r="O291" s="104"/>
    </row>
    <row r="292" spans="1:15" x14ac:dyDescent="0.3">
      <c r="A292" s="102"/>
      <c r="B292" s="103"/>
      <c r="C292" s="103"/>
      <c r="D292" s="103"/>
      <c r="E292" s="44"/>
      <c r="F292" s="105"/>
      <c r="G292" s="44"/>
      <c r="H292" s="106"/>
      <c r="I292" s="44"/>
      <c r="J292" s="44"/>
      <c r="K292" s="44"/>
      <c r="L292" s="103"/>
      <c r="M292" s="103"/>
      <c r="N292" s="104"/>
      <c r="O292" s="104"/>
    </row>
    <row r="293" spans="1:15" x14ac:dyDescent="0.3">
      <c r="A293" s="102"/>
      <c r="B293" s="103"/>
      <c r="C293" s="103"/>
      <c r="D293" s="103"/>
      <c r="E293" s="44"/>
      <c r="F293" s="105"/>
      <c r="G293" s="44"/>
      <c r="H293" s="106"/>
      <c r="I293" s="44"/>
      <c r="J293" s="44"/>
      <c r="K293" s="44"/>
      <c r="L293" s="103"/>
      <c r="M293" s="103"/>
      <c r="N293" s="104"/>
      <c r="O293" s="104"/>
    </row>
    <row r="294" spans="1:15" x14ac:dyDescent="0.3">
      <c r="A294" s="102"/>
      <c r="B294" s="103"/>
      <c r="C294" s="103"/>
      <c r="D294" s="103"/>
      <c r="E294" s="44"/>
      <c r="F294" s="105"/>
      <c r="G294" s="44"/>
      <c r="H294" s="106"/>
      <c r="I294" s="44"/>
      <c r="J294" s="44"/>
      <c r="K294" s="44"/>
      <c r="L294" s="103"/>
      <c r="M294" s="103"/>
      <c r="N294" s="104"/>
      <c r="O294" s="104"/>
    </row>
    <row r="295" spans="1:15" x14ac:dyDescent="0.3">
      <c r="A295" s="102"/>
      <c r="B295" s="103"/>
      <c r="C295" s="103"/>
      <c r="D295" s="103"/>
      <c r="E295" s="44"/>
      <c r="F295" s="105"/>
      <c r="G295" s="44"/>
      <c r="H295" s="106"/>
      <c r="I295" s="44"/>
      <c r="J295" s="44"/>
      <c r="K295" s="44"/>
      <c r="L295" s="103"/>
      <c r="M295" s="103"/>
      <c r="N295" s="104"/>
      <c r="O295" s="104"/>
    </row>
    <row r="296" spans="1:15" x14ac:dyDescent="0.3">
      <c r="A296" s="102"/>
      <c r="B296" s="103"/>
      <c r="C296" s="103"/>
      <c r="D296" s="103"/>
      <c r="E296" s="44"/>
      <c r="F296" s="105"/>
      <c r="G296" s="44"/>
      <c r="H296" s="106"/>
      <c r="I296" s="44"/>
      <c r="J296" s="44"/>
      <c r="K296" s="44"/>
      <c r="L296" s="103"/>
      <c r="M296" s="103"/>
      <c r="N296" s="104"/>
      <c r="O296" s="104"/>
    </row>
    <row r="297" spans="1:15" x14ac:dyDescent="0.3">
      <c r="A297" s="102"/>
      <c r="B297" s="103"/>
      <c r="C297" s="103"/>
      <c r="D297" s="103"/>
      <c r="E297" s="44"/>
      <c r="F297" s="105"/>
      <c r="G297" s="44"/>
      <c r="H297" s="106"/>
      <c r="I297" s="44"/>
      <c r="J297" s="44"/>
      <c r="K297" s="44"/>
      <c r="L297" s="103"/>
      <c r="M297" s="103"/>
      <c r="N297" s="104"/>
      <c r="O297" s="104"/>
    </row>
    <row r="298" spans="1:15" x14ac:dyDescent="0.3">
      <c r="A298" s="102"/>
      <c r="B298" s="103"/>
      <c r="C298" s="103"/>
      <c r="D298" s="103"/>
      <c r="E298" s="44"/>
      <c r="F298" s="105"/>
      <c r="G298" s="44"/>
      <c r="H298" s="106"/>
      <c r="I298" s="44"/>
      <c r="J298" s="44"/>
      <c r="K298" s="44"/>
      <c r="L298" s="103"/>
      <c r="M298" s="103"/>
      <c r="N298" s="104"/>
      <c r="O298" s="104"/>
    </row>
    <row r="299" spans="1:15" x14ac:dyDescent="0.3">
      <c r="A299" s="102"/>
      <c r="B299" s="103"/>
      <c r="C299" s="103"/>
      <c r="D299" s="103"/>
      <c r="E299" s="44"/>
      <c r="F299" s="105"/>
      <c r="G299" s="44"/>
      <c r="H299" s="106"/>
      <c r="I299" s="44"/>
      <c r="J299" s="44"/>
      <c r="K299" s="44"/>
      <c r="L299" s="103"/>
      <c r="M299" s="103"/>
      <c r="N299" s="104"/>
      <c r="O299" s="104"/>
    </row>
    <row r="300" spans="1:15" x14ac:dyDescent="0.3">
      <c r="A300" s="102"/>
      <c r="B300" s="103"/>
      <c r="C300" s="103"/>
      <c r="D300" s="103"/>
      <c r="E300" s="44"/>
      <c r="F300" s="105"/>
      <c r="G300" s="44"/>
      <c r="H300" s="106"/>
      <c r="I300" s="44"/>
      <c r="J300" s="44"/>
      <c r="K300" s="44"/>
      <c r="L300" s="103"/>
      <c r="M300" s="103"/>
      <c r="N300" s="104"/>
      <c r="O300" s="104"/>
    </row>
    <row r="301" spans="1:15" x14ac:dyDescent="0.3">
      <c r="A301" s="102"/>
      <c r="B301" s="103"/>
      <c r="C301" s="103"/>
      <c r="D301" s="103"/>
      <c r="E301" s="44"/>
      <c r="F301" s="105"/>
      <c r="G301" s="44"/>
      <c r="H301" s="106"/>
      <c r="I301" s="44"/>
      <c r="J301" s="44"/>
      <c r="K301" s="44"/>
      <c r="L301" s="103"/>
      <c r="M301" s="103"/>
      <c r="N301" s="104"/>
      <c r="O301" s="104"/>
    </row>
    <row r="302" spans="1:15" x14ac:dyDescent="0.3">
      <c r="A302" s="102"/>
      <c r="B302" s="103"/>
      <c r="C302" s="103"/>
      <c r="D302" s="103"/>
      <c r="E302" s="44"/>
      <c r="F302" s="105"/>
      <c r="G302" s="44"/>
      <c r="H302" s="106"/>
      <c r="I302" s="44"/>
      <c r="J302" s="44"/>
      <c r="K302" s="44"/>
      <c r="L302" s="103"/>
      <c r="M302" s="103"/>
      <c r="N302" s="104"/>
      <c r="O302" s="104"/>
    </row>
    <row r="303" spans="1:15" x14ac:dyDescent="0.3">
      <c r="A303" s="102"/>
      <c r="B303" s="103"/>
      <c r="C303" s="103"/>
      <c r="D303" s="103"/>
      <c r="E303" s="44"/>
      <c r="F303" s="105"/>
      <c r="G303" s="44"/>
      <c r="H303" s="106"/>
      <c r="I303" s="44"/>
      <c r="J303" s="44"/>
      <c r="K303" s="44"/>
      <c r="L303" s="103"/>
      <c r="M303" s="103"/>
      <c r="N303" s="104"/>
      <c r="O303" s="104"/>
    </row>
    <row r="304" spans="1:15" x14ac:dyDescent="0.3">
      <c r="A304" s="102"/>
      <c r="B304" s="103"/>
      <c r="C304" s="103"/>
      <c r="D304" s="103"/>
      <c r="E304" s="44"/>
      <c r="F304" s="105"/>
      <c r="G304" s="44"/>
      <c r="H304" s="106"/>
      <c r="I304" s="44"/>
      <c r="J304" s="44"/>
      <c r="K304" s="44"/>
      <c r="L304" s="103"/>
      <c r="M304" s="103"/>
      <c r="N304" s="104"/>
      <c r="O304" s="104"/>
    </row>
    <row r="305" spans="1:15" x14ac:dyDescent="0.3">
      <c r="A305" s="102"/>
      <c r="B305" s="103"/>
      <c r="C305" s="103"/>
      <c r="D305" s="103"/>
      <c r="E305" s="44"/>
      <c r="F305" s="105"/>
      <c r="G305" s="44"/>
      <c r="H305" s="106"/>
      <c r="I305" s="44"/>
      <c r="J305" s="44"/>
      <c r="K305" s="44"/>
      <c r="L305" s="103"/>
      <c r="M305" s="103"/>
      <c r="N305" s="104"/>
      <c r="O305" s="104"/>
    </row>
    <row r="306" spans="1:15" x14ac:dyDescent="0.3">
      <c r="A306" s="102"/>
      <c r="B306" s="103"/>
      <c r="C306" s="103"/>
      <c r="D306" s="103"/>
      <c r="E306" s="44"/>
      <c r="F306" s="105"/>
      <c r="G306" s="44"/>
      <c r="H306" s="106"/>
      <c r="I306" s="44"/>
      <c r="J306" s="44"/>
      <c r="K306" s="44"/>
      <c r="L306" s="103"/>
      <c r="M306" s="103"/>
      <c r="N306" s="104"/>
      <c r="O306" s="104"/>
    </row>
    <row r="307" spans="1:15" x14ac:dyDescent="0.3">
      <c r="A307" s="102"/>
      <c r="B307" s="103"/>
      <c r="C307" s="103"/>
      <c r="D307" s="103"/>
      <c r="E307" s="44"/>
      <c r="F307" s="105"/>
      <c r="G307" s="44"/>
      <c r="H307" s="106"/>
      <c r="I307" s="44"/>
      <c r="J307" s="44"/>
      <c r="K307" s="44"/>
      <c r="L307" s="103"/>
      <c r="M307" s="103"/>
      <c r="N307" s="104"/>
      <c r="O307" s="104"/>
    </row>
    <row r="308" spans="1:15" ht="46.8" x14ac:dyDescent="0.3">
      <c r="A308" s="49" t="s">
        <v>234</v>
      </c>
      <c r="B308" s="50" t="s">
        <v>211</v>
      </c>
      <c r="C308" s="50" t="s">
        <v>212</v>
      </c>
      <c r="D308" s="50" t="s">
        <v>213</v>
      </c>
      <c r="E308" s="51">
        <v>2241000</v>
      </c>
      <c r="F308" s="52"/>
      <c r="G308" s="51"/>
      <c r="H308" s="55"/>
      <c r="I308" s="51"/>
      <c r="J308" s="51">
        <v>0</v>
      </c>
      <c r="K308" s="51">
        <f t="shared" si="6"/>
        <v>2241000</v>
      </c>
      <c r="L308" s="50"/>
      <c r="M308" s="50">
        <v>1</v>
      </c>
      <c r="N308" s="54"/>
      <c r="O308" s="54"/>
    </row>
    <row r="309" spans="1:15" x14ac:dyDescent="0.3">
      <c r="A309" s="49"/>
      <c r="B309" s="50"/>
      <c r="C309" s="50"/>
      <c r="D309" s="50" t="s">
        <v>214</v>
      </c>
      <c r="E309" s="51">
        <v>320000</v>
      </c>
      <c r="F309" s="52"/>
      <c r="G309" s="51"/>
      <c r="H309" s="55"/>
      <c r="I309" s="51"/>
      <c r="J309" s="51">
        <v>173000</v>
      </c>
      <c r="K309" s="51">
        <f t="shared" si="6"/>
        <v>147000</v>
      </c>
      <c r="L309" s="50"/>
      <c r="M309" s="50">
        <v>1</v>
      </c>
      <c r="N309" s="54"/>
      <c r="O309" s="54"/>
    </row>
    <row r="310" spans="1:15" x14ac:dyDescent="0.3">
      <c r="A310" s="49"/>
      <c r="B310" s="50"/>
      <c r="C310" s="50"/>
      <c r="D310" s="50" t="s">
        <v>215</v>
      </c>
      <c r="E310" s="51">
        <v>300000</v>
      </c>
      <c r="F310" s="52"/>
      <c r="G310" s="51"/>
      <c r="H310" s="55"/>
      <c r="I310" s="51"/>
      <c r="J310" s="51">
        <v>299000</v>
      </c>
      <c r="K310" s="51">
        <f t="shared" si="6"/>
        <v>1000</v>
      </c>
      <c r="L310" s="50"/>
      <c r="M310" s="50">
        <v>1</v>
      </c>
      <c r="N310" s="54"/>
      <c r="O310" s="54"/>
    </row>
    <row r="311" spans="1:15" x14ac:dyDescent="0.3">
      <c r="A311" s="49"/>
      <c r="B311" s="50"/>
      <c r="C311" s="50"/>
      <c r="D311" s="50"/>
      <c r="E311" s="59">
        <f>SUM(E308:E310)</f>
        <v>2861000</v>
      </c>
      <c r="F311" s="52"/>
      <c r="G311" s="51"/>
      <c r="H311" s="55"/>
      <c r="I311" s="51"/>
      <c r="J311" s="51"/>
      <c r="K311" s="51">
        <f t="shared" si="6"/>
        <v>2861000</v>
      </c>
      <c r="L311" s="50"/>
      <c r="M311" s="50"/>
      <c r="N311" s="54"/>
      <c r="O311" s="54"/>
    </row>
    <row r="312" spans="1:15" ht="31.2" x14ac:dyDescent="0.3">
      <c r="A312" s="49" t="s">
        <v>234</v>
      </c>
      <c r="B312" s="50" t="s">
        <v>216</v>
      </c>
      <c r="C312" s="50" t="s">
        <v>217</v>
      </c>
      <c r="D312" s="50" t="s">
        <v>218</v>
      </c>
      <c r="E312" s="51">
        <v>10000</v>
      </c>
      <c r="F312" s="52"/>
      <c r="G312" s="51"/>
      <c r="H312" s="55"/>
      <c r="I312" s="51"/>
      <c r="J312" s="51">
        <v>0</v>
      </c>
      <c r="K312" s="51">
        <f t="shared" si="6"/>
        <v>10000</v>
      </c>
      <c r="L312" s="50"/>
      <c r="M312" s="50">
        <v>5</v>
      </c>
      <c r="N312" s="54"/>
      <c r="O312" s="54"/>
    </row>
    <row r="313" spans="1:15" s="88" customFormat="1" ht="16.2" thickBot="1" x14ac:dyDescent="0.35">
      <c r="A313" s="85"/>
      <c r="B313" s="86"/>
      <c r="C313" s="86"/>
      <c r="D313" s="86"/>
      <c r="E313" s="84">
        <f>SUM(E312)</f>
        <v>10000</v>
      </c>
      <c r="F313" s="125"/>
      <c r="G313" s="84"/>
      <c r="H313" s="126"/>
      <c r="I313" s="84"/>
      <c r="J313" s="84"/>
      <c r="K313" s="84">
        <f t="shared" si="6"/>
        <v>10000</v>
      </c>
      <c r="L313" s="86"/>
      <c r="M313" s="86"/>
      <c r="N313" s="90"/>
      <c r="O313" s="90"/>
    </row>
    <row r="314" spans="1:15" ht="47.4" thickTop="1" x14ac:dyDescent="0.3">
      <c r="A314" s="97" t="s">
        <v>234</v>
      </c>
      <c r="B314" s="79" t="s">
        <v>216</v>
      </c>
      <c r="C314" s="79" t="s">
        <v>219</v>
      </c>
      <c r="D314" s="79" t="s">
        <v>220</v>
      </c>
      <c r="E314" s="98">
        <v>20000</v>
      </c>
      <c r="F314" s="110"/>
      <c r="G314" s="98"/>
      <c r="H314" s="111"/>
      <c r="I314" s="98"/>
      <c r="J314" s="98">
        <v>20000</v>
      </c>
      <c r="K314" s="98">
        <f t="shared" si="6"/>
        <v>0</v>
      </c>
      <c r="L314" s="79"/>
      <c r="M314" s="79">
        <v>2</v>
      </c>
      <c r="N314" s="101"/>
      <c r="O314" s="101"/>
    </row>
    <row r="315" spans="1:15" x14ac:dyDescent="0.3">
      <c r="A315" s="49"/>
      <c r="B315" s="50"/>
      <c r="C315" s="50"/>
      <c r="D315" s="50" t="s">
        <v>221</v>
      </c>
      <c r="E315" s="51">
        <v>20000</v>
      </c>
      <c r="F315" s="52"/>
      <c r="G315" s="51"/>
      <c r="H315" s="55"/>
      <c r="I315" s="51"/>
      <c r="J315" s="51">
        <v>0</v>
      </c>
      <c r="K315" s="51">
        <f t="shared" si="6"/>
        <v>20000</v>
      </c>
      <c r="L315" s="50"/>
      <c r="M315" s="50">
        <v>3</v>
      </c>
      <c r="N315" s="54"/>
      <c r="O315" s="54"/>
    </row>
    <row r="316" spans="1:15" ht="46.8" x14ac:dyDescent="0.3">
      <c r="A316" s="49"/>
      <c r="B316" s="50"/>
      <c r="C316" s="50"/>
      <c r="D316" s="50" t="s">
        <v>222</v>
      </c>
      <c r="E316" s="51">
        <v>20000</v>
      </c>
      <c r="F316" s="52"/>
      <c r="G316" s="51"/>
      <c r="H316" s="55"/>
      <c r="I316" s="51"/>
      <c r="J316" s="51">
        <v>19500</v>
      </c>
      <c r="K316" s="51">
        <f t="shared" si="6"/>
        <v>500</v>
      </c>
      <c r="L316" s="50"/>
      <c r="M316" s="50">
        <v>2</v>
      </c>
      <c r="N316" s="54"/>
      <c r="O316" s="54"/>
    </row>
    <row r="317" spans="1:15" ht="16.2" thickBot="1" x14ac:dyDescent="0.35">
      <c r="A317" s="85"/>
      <c r="B317" s="86"/>
      <c r="C317" s="86"/>
      <c r="D317" s="86"/>
      <c r="E317" s="84">
        <f>SUM(E314:E316)</f>
        <v>60000</v>
      </c>
      <c r="F317" s="125"/>
      <c r="G317" s="84"/>
      <c r="H317" s="126"/>
      <c r="I317" s="84"/>
      <c r="J317" s="84"/>
      <c r="K317" s="84">
        <f t="shared" ref="K317:K334" si="7">E317+G317-I317-J317</f>
        <v>60000</v>
      </c>
      <c r="L317" s="86"/>
      <c r="M317" s="86"/>
      <c r="N317" s="90"/>
      <c r="O317" s="90"/>
    </row>
    <row r="318" spans="1:15" ht="16.2" thickTop="1" x14ac:dyDescent="0.3">
      <c r="A318" s="102"/>
      <c r="B318" s="103"/>
      <c r="C318" s="103"/>
      <c r="D318" s="103"/>
      <c r="E318" s="36"/>
      <c r="F318" s="105"/>
      <c r="G318" s="44"/>
      <c r="H318" s="106"/>
      <c r="I318" s="44"/>
      <c r="J318" s="44"/>
      <c r="K318" s="44"/>
      <c r="L318" s="103"/>
      <c r="M318" s="103"/>
      <c r="N318" s="104"/>
      <c r="O318" s="104"/>
    </row>
    <row r="319" spans="1:15" x14ac:dyDescent="0.3">
      <c r="A319" s="102"/>
      <c r="B319" s="103"/>
      <c r="C319" s="103"/>
      <c r="D319" s="103"/>
      <c r="E319" s="36"/>
      <c r="F319" s="105"/>
      <c r="G319" s="44"/>
      <c r="H319" s="106"/>
      <c r="I319" s="44"/>
      <c r="J319" s="44"/>
      <c r="K319" s="44"/>
      <c r="L319" s="103"/>
      <c r="M319" s="103"/>
      <c r="N319" s="104"/>
      <c r="O319" s="104"/>
    </row>
    <row r="320" spans="1:15" x14ac:dyDescent="0.3">
      <c r="A320" s="102"/>
      <c r="B320" s="103"/>
      <c r="C320" s="103"/>
      <c r="D320" s="103"/>
      <c r="E320" s="36"/>
      <c r="F320" s="105"/>
      <c r="G320" s="44"/>
      <c r="H320" s="106"/>
      <c r="I320" s="44"/>
      <c r="J320" s="44"/>
      <c r="K320" s="44"/>
      <c r="L320" s="103"/>
      <c r="M320" s="103"/>
      <c r="N320" s="104"/>
      <c r="O320" s="104"/>
    </row>
    <row r="321" spans="1:15" x14ac:dyDescent="0.3">
      <c r="A321" s="102"/>
      <c r="B321" s="103"/>
      <c r="C321" s="103"/>
      <c r="D321" s="103"/>
      <c r="E321" s="36"/>
      <c r="F321" s="105"/>
      <c r="G321" s="44"/>
      <c r="H321" s="106"/>
      <c r="I321" s="44"/>
      <c r="J321" s="44"/>
      <c r="K321" s="44"/>
      <c r="L321" s="103"/>
      <c r="M321" s="103"/>
      <c r="N321" s="104"/>
      <c r="O321" s="104"/>
    </row>
    <row r="322" spans="1:15" x14ac:dyDescent="0.3">
      <c r="A322" s="102"/>
      <c r="B322" s="103"/>
      <c r="C322" s="103"/>
      <c r="D322" s="103"/>
      <c r="E322" s="36"/>
      <c r="F322" s="105"/>
      <c r="G322" s="44"/>
      <c r="H322" s="106"/>
      <c r="I322" s="44"/>
      <c r="J322" s="44"/>
      <c r="K322" s="44"/>
      <c r="L322" s="103"/>
      <c r="M322" s="103"/>
      <c r="N322" s="104"/>
      <c r="O322" s="104"/>
    </row>
    <row r="323" spans="1:15" x14ac:dyDescent="0.3">
      <c r="A323" s="102"/>
      <c r="B323" s="103"/>
      <c r="C323" s="103"/>
      <c r="D323" s="103"/>
      <c r="E323" s="36"/>
      <c r="F323" s="105"/>
      <c r="G323" s="44"/>
      <c r="H323" s="106"/>
      <c r="I323" s="44"/>
      <c r="J323" s="44"/>
      <c r="K323" s="44"/>
      <c r="L323" s="103"/>
      <c r="M323" s="103"/>
      <c r="N323" s="104"/>
      <c r="O323" s="104"/>
    </row>
    <row r="324" spans="1:15" x14ac:dyDescent="0.3">
      <c r="A324" s="102"/>
      <c r="B324" s="103"/>
      <c r="C324" s="103"/>
      <c r="D324" s="103"/>
      <c r="E324" s="36"/>
      <c r="F324" s="105"/>
      <c r="G324" s="44"/>
      <c r="H324" s="106"/>
      <c r="I324" s="44"/>
      <c r="J324" s="44"/>
      <c r="K324" s="44"/>
      <c r="L324" s="103"/>
      <c r="M324" s="103"/>
      <c r="N324" s="104"/>
      <c r="O324" s="104"/>
    </row>
    <row r="325" spans="1:15" ht="31.2" x14ac:dyDescent="0.3">
      <c r="A325" s="49" t="s">
        <v>233</v>
      </c>
      <c r="B325" s="50" t="s">
        <v>17</v>
      </c>
      <c r="C325" s="50" t="s">
        <v>17</v>
      </c>
      <c r="D325" s="50" t="s">
        <v>71</v>
      </c>
      <c r="E325" s="51">
        <v>76300</v>
      </c>
      <c r="F325" s="52"/>
      <c r="G325" s="51"/>
      <c r="H325" s="55"/>
      <c r="I325" s="51"/>
      <c r="J325" s="51">
        <v>71803</v>
      </c>
      <c r="K325" s="51">
        <f t="shared" si="7"/>
        <v>4497</v>
      </c>
      <c r="L325" s="50"/>
      <c r="M325" s="50">
        <v>5</v>
      </c>
      <c r="N325" s="54"/>
      <c r="O325" s="54"/>
    </row>
    <row r="326" spans="1:15" s="38" customFormat="1" x14ac:dyDescent="0.3">
      <c r="A326" s="72"/>
      <c r="B326" s="60"/>
      <c r="C326" s="60"/>
      <c r="D326" s="60" t="s">
        <v>72</v>
      </c>
      <c r="E326" s="57">
        <v>7930000</v>
      </c>
      <c r="F326" s="73"/>
      <c r="G326" s="57"/>
      <c r="H326" s="62"/>
      <c r="I326" s="57"/>
      <c r="J326" s="57">
        <v>7602900</v>
      </c>
      <c r="K326" s="57">
        <f t="shared" si="7"/>
        <v>327100</v>
      </c>
      <c r="L326" s="60"/>
      <c r="M326" s="60">
        <v>4</v>
      </c>
      <c r="N326" s="63"/>
      <c r="O326" s="63"/>
    </row>
    <row r="327" spans="1:15" s="38" customFormat="1" x14ac:dyDescent="0.3">
      <c r="A327" s="72"/>
      <c r="B327" s="60"/>
      <c r="C327" s="60"/>
      <c r="D327" s="60" t="s">
        <v>73</v>
      </c>
      <c r="E327" s="57">
        <v>2270000</v>
      </c>
      <c r="F327" s="73"/>
      <c r="G327" s="57"/>
      <c r="H327" s="62"/>
      <c r="I327" s="57"/>
      <c r="J327" s="57">
        <v>2160800</v>
      </c>
      <c r="K327" s="57">
        <f t="shared" si="7"/>
        <v>109200</v>
      </c>
      <c r="L327" s="60"/>
      <c r="M327" s="60">
        <v>4</v>
      </c>
      <c r="N327" s="63"/>
      <c r="O327" s="63"/>
    </row>
    <row r="328" spans="1:15" s="38" customFormat="1" x14ac:dyDescent="0.3">
      <c r="A328" s="72"/>
      <c r="B328" s="60"/>
      <c r="C328" s="60"/>
      <c r="D328" s="60" t="s">
        <v>223</v>
      </c>
      <c r="E328" s="57">
        <v>42000</v>
      </c>
      <c r="F328" s="73"/>
      <c r="G328" s="57"/>
      <c r="H328" s="62"/>
      <c r="I328" s="57"/>
      <c r="J328" s="57">
        <v>51000</v>
      </c>
      <c r="K328" s="57">
        <f t="shared" si="7"/>
        <v>-9000</v>
      </c>
      <c r="L328" s="60"/>
      <c r="M328" s="60">
        <v>4</v>
      </c>
      <c r="N328" s="63"/>
      <c r="O328" s="63"/>
    </row>
    <row r="329" spans="1:15" x14ac:dyDescent="0.3">
      <c r="A329" s="49"/>
      <c r="B329" s="50"/>
      <c r="C329" s="50"/>
      <c r="D329" s="50" t="s">
        <v>75</v>
      </c>
      <c r="E329" s="51">
        <v>200000</v>
      </c>
      <c r="F329" s="52"/>
      <c r="G329" s="51"/>
      <c r="H329" s="55"/>
      <c r="I329" s="51"/>
      <c r="J329" s="51">
        <v>133800</v>
      </c>
      <c r="K329" s="51">
        <f t="shared" si="7"/>
        <v>66200</v>
      </c>
      <c r="L329" s="50"/>
      <c r="M329" s="50">
        <v>4</v>
      </c>
      <c r="N329" s="54"/>
      <c r="O329" s="54"/>
    </row>
    <row r="330" spans="1:15" x14ac:dyDescent="0.3">
      <c r="A330" s="49"/>
      <c r="B330" s="50"/>
      <c r="C330" s="50"/>
      <c r="D330" s="50" t="s">
        <v>76</v>
      </c>
      <c r="E330" s="51">
        <v>150000</v>
      </c>
      <c r="F330" s="52"/>
      <c r="G330" s="51"/>
      <c r="H330" s="55"/>
      <c r="I330" s="51"/>
      <c r="J330" s="51">
        <v>150000</v>
      </c>
      <c r="K330" s="51">
        <f t="shared" si="7"/>
        <v>0</v>
      </c>
      <c r="L330" s="50"/>
      <c r="M330" s="50">
        <v>4</v>
      </c>
      <c r="N330" s="54"/>
      <c r="O330" s="54"/>
    </row>
    <row r="331" spans="1:15" x14ac:dyDescent="0.3">
      <c r="A331" s="49"/>
      <c r="B331" s="50"/>
      <c r="C331" s="50"/>
      <c r="D331" s="50" t="s">
        <v>225</v>
      </c>
      <c r="E331" s="51">
        <v>30000</v>
      </c>
      <c r="F331" s="52"/>
      <c r="G331" s="51"/>
      <c r="H331" s="55"/>
      <c r="I331" s="51"/>
      <c r="J331" s="51">
        <v>30000</v>
      </c>
      <c r="K331" s="51">
        <f t="shared" si="7"/>
        <v>0</v>
      </c>
      <c r="L331" s="50"/>
      <c r="M331" s="50">
        <v>4</v>
      </c>
      <c r="N331" s="54"/>
      <c r="O331" s="54"/>
    </row>
    <row r="332" spans="1:15" x14ac:dyDescent="0.3">
      <c r="A332" s="49"/>
      <c r="B332" s="50"/>
      <c r="C332" s="50"/>
      <c r="D332" s="50" t="s">
        <v>224</v>
      </c>
      <c r="E332" s="51">
        <v>20000</v>
      </c>
      <c r="F332" s="52"/>
      <c r="G332" s="51"/>
      <c r="H332" s="55"/>
      <c r="I332" s="51"/>
      <c r="J332" s="51">
        <v>20000</v>
      </c>
      <c r="K332" s="51">
        <f t="shared" si="7"/>
        <v>0</v>
      </c>
      <c r="L332" s="50"/>
      <c r="M332" s="50">
        <v>4</v>
      </c>
      <c r="N332" s="54"/>
      <c r="O332" s="54"/>
    </row>
    <row r="333" spans="1:15" x14ac:dyDescent="0.3">
      <c r="A333" s="49"/>
      <c r="B333" s="50"/>
      <c r="C333" s="50"/>
      <c r="D333" s="50" t="s">
        <v>79</v>
      </c>
      <c r="E333" s="51">
        <v>141000</v>
      </c>
      <c r="F333" s="52"/>
      <c r="G333" s="51"/>
      <c r="H333" s="55"/>
      <c r="I333" s="51"/>
      <c r="J333" s="51">
        <v>141000</v>
      </c>
      <c r="K333" s="51">
        <f t="shared" si="7"/>
        <v>0</v>
      </c>
      <c r="L333" s="50"/>
      <c r="M333" s="50">
        <v>5</v>
      </c>
      <c r="N333" s="54"/>
      <c r="O333" s="54"/>
    </row>
    <row r="334" spans="1:15" s="88" customFormat="1" x14ac:dyDescent="0.3">
      <c r="A334" s="127"/>
      <c r="B334" s="91"/>
      <c r="C334" s="91"/>
      <c r="D334" s="91"/>
      <c r="E334" s="59">
        <f>SUM(E325:E333)</f>
        <v>10859300</v>
      </c>
      <c r="F334" s="128"/>
      <c r="G334" s="59"/>
      <c r="H334" s="129"/>
      <c r="I334" s="59"/>
      <c r="J334" s="59"/>
      <c r="K334" s="59">
        <f t="shared" si="7"/>
        <v>10859300</v>
      </c>
      <c r="L334" s="91"/>
      <c r="M334" s="91"/>
      <c r="N334" s="130"/>
      <c r="O334" s="130"/>
    </row>
  </sheetData>
  <mergeCells count="3">
    <mergeCell ref="F2:G2"/>
    <mergeCell ref="H2:I2"/>
    <mergeCell ref="N2:O2"/>
  </mergeCells>
  <pageMargins left="0.15748031496062992" right="0.19685039370078741" top="0.43307086614173229" bottom="0.23622047244094491" header="0.31496062992125984" footer="0.23622047244094491"/>
  <pageSetup paperSize="9" orientation="landscape" horizontalDpi="4294967293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Normal="120" zoomScaleSheetLayoutView="100" workbookViewId="0">
      <pane ySplit="2" topLeftCell="A3" activePane="bottomLeft" state="frozen"/>
      <selection pane="bottomLeft" activeCell="K14" sqref="K14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3984375" style="33" bestFit="1" customWidth="1"/>
    <col min="6" max="6" width="3.3984375" style="32" customWidth="1"/>
    <col min="7" max="7" width="9.8984375" style="33" bestFit="1" customWidth="1"/>
    <col min="8" max="8" width="4.09765625" style="34" bestFit="1" customWidth="1"/>
    <col min="9" max="9" width="9.09765625" style="33" bestFit="1" customWidth="1"/>
    <col min="10" max="10" width="9.8984375" style="33" bestFit="1" customWidth="1"/>
    <col min="11" max="11" width="11.19921875" style="33" bestFit="1" customWidth="1"/>
    <col min="12" max="12" width="8.8984375" style="74" customWidth="1"/>
    <col min="13" max="13" width="7.69921875" style="75" customWidth="1"/>
    <col min="14" max="14" width="8.59765625" style="35" customWidth="1"/>
    <col min="15" max="16384" width="9" style="35"/>
  </cols>
  <sheetData>
    <row r="1" spans="1:14" x14ac:dyDescent="0.3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5" t="s">
        <v>89</v>
      </c>
      <c r="N2" s="45" t="s">
        <v>236</v>
      </c>
    </row>
    <row r="3" spans="1:14" ht="57.6" x14ac:dyDescent="0.3">
      <c r="A3" s="49" t="s">
        <v>150</v>
      </c>
      <c r="B3" s="50" t="s">
        <v>182</v>
      </c>
      <c r="C3" s="71" t="s">
        <v>183</v>
      </c>
      <c r="D3" s="50" t="s">
        <v>185</v>
      </c>
      <c r="E3" s="51">
        <v>30000</v>
      </c>
      <c r="F3" s="56">
        <v>8.1967213114754092E-2</v>
      </c>
      <c r="G3" s="51">
        <v>20000</v>
      </c>
      <c r="H3" s="55"/>
      <c r="I3" s="51"/>
      <c r="J3" s="51">
        <v>37573</v>
      </c>
      <c r="K3" s="51">
        <f t="shared" ref="K3:K6" si="0">E3+G3-I3-J3</f>
        <v>12427</v>
      </c>
      <c r="L3" s="77">
        <v>1</v>
      </c>
      <c r="M3" s="77">
        <v>1</v>
      </c>
      <c r="N3" s="50" t="s">
        <v>237</v>
      </c>
    </row>
    <row r="4" spans="1:14" x14ac:dyDescent="0.3">
      <c r="A4" s="49"/>
      <c r="B4" s="50"/>
      <c r="C4" s="50"/>
      <c r="D4" s="50" t="s">
        <v>120</v>
      </c>
      <c r="E4" s="51">
        <v>32000</v>
      </c>
      <c r="F4" s="52"/>
      <c r="G4" s="51"/>
      <c r="H4" s="55"/>
      <c r="I4" s="51"/>
      <c r="J4" s="51">
        <v>17700</v>
      </c>
      <c r="K4" s="51">
        <f t="shared" si="0"/>
        <v>14300</v>
      </c>
      <c r="L4" s="77">
        <v>1</v>
      </c>
      <c r="M4" s="77">
        <v>1</v>
      </c>
      <c r="N4" s="50" t="s">
        <v>237</v>
      </c>
    </row>
    <row r="5" spans="1:14" x14ac:dyDescent="0.3">
      <c r="A5" s="49"/>
      <c r="B5" s="50"/>
      <c r="C5" s="50"/>
      <c r="D5" s="50" t="s">
        <v>121</v>
      </c>
      <c r="E5" s="51">
        <v>100000</v>
      </c>
      <c r="F5" s="56">
        <v>8.1967213114754092E-2</v>
      </c>
      <c r="G5" s="51">
        <v>50000</v>
      </c>
      <c r="H5" s="55"/>
      <c r="I5" s="51"/>
      <c r="J5" s="51">
        <v>110868</v>
      </c>
      <c r="K5" s="51">
        <f t="shared" si="0"/>
        <v>39132</v>
      </c>
      <c r="L5" s="77">
        <v>1</v>
      </c>
      <c r="M5" s="77">
        <v>1</v>
      </c>
      <c r="N5" s="50" t="s">
        <v>237</v>
      </c>
    </row>
    <row r="6" spans="1:14" s="43" customFormat="1" ht="46.8" x14ac:dyDescent="0.3">
      <c r="A6" s="49" t="s">
        <v>150</v>
      </c>
      <c r="B6" s="50" t="s">
        <v>182</v>
      </c>
      <c r="C6" s="65" t="s">
        <v>190</v>
      </c>
      <c r="D6" s="65" t="s">
        <v>146</v>
      </c>
      <c r="E6" s="66">
        <v>0</v>
      </c>
      <c r="F6" s="67">
        <v>4.9180327868852458E-2</v>
      </c>
      <c r="G6" s="66">
        <v>20000</v>
      </c>
      <c r="H6" s="68"/>
      <c r="I6" s="66"/>
      <c r="J6" s="66">
        <v>6225</v>
      </c>
      <c r="K6" s="66">
        <f t="shared" si="0"/>
        <v>13775</v>
      </c>
      <c r="L6" s="78">
        <v>1</v>
      </c>
      <c r="M6" s="78" t="s">
        <v>274</v>
      </c>
      <c r="N6" s="50" t="s">
        <v>237</v>
      </c>
    </row>
    <row r="7" spans="1:14" x14ac:dyDescent="0.3">
      <c r="A7" s="49"/>
      <c r="B7" s="50"/>
      <c r="C7" s="50"/>
      <c r="D7" s="65" t="s">
        <v>191</v>
      </c>
      <c r="E7" s="66">
        <v>20000</v>
      </c>
      <c r="F7" s="67">
        <v>4.9180327868852458E-2</v>
      </c>
      <c r="G7" s="66">
        <v>20000</v>
      </c>
      <c r="H7" s="68"/>
      <c r="I7" s="66"/>
      <c r="J7" s="66">
        <v>41305</v>
      </c>
      <c r="K7" s="66">
        <f>E7+G7-I7-J7+G8</f>
        <v>18695</v>
      </c>
      <c r="L7" s="78">
        <v>1</v>
      </c>
      <c r="M7" s="78">
        <v>1</v>
      </c>
      <c r="N7" s="50" t="s">
        <v>237</v>
      </c>
    </row>
    <row r="8" spans="1:14" s="43" customFormat="1" ht="18.75" x14ac:dyDescent="0.45">
      <c r="A8" s="64"/>
      <c r="B8" s="65"/>
      <c r="C8" s="65"/>
      <c r="D8" s="50"/>
      <c r="E8" s="51"/>
      <c r="F8" s="56">
        <v>8.1967213114754092E-2</v>
      </c>
      <c r="G8" s="51">
        <v>20000</v>
      </c>
      <c r="H8" s="55"/>
      <c r="I8" s="51"/>
      <c r="J8" s="51"/>
      <c r="K8" s="51"/>
      <c r="L8" s="77"/>
      <c r="M8" s="77"/>
      <c r="N8" s="50"/>
    </row>
    <row r="9" spans="1:14" ht="46.8" x14ac:dyDescent="0.3">
      <c r="A9" s="49" t="s">
        <v>234</v>
      </c>
      <c r="B9" s="50" t="s">
        <v>211</v>
      </c>
      <c r="C9" s="50" t="s">
        <v>212</v>
      </c>
      <c r="D9" s="50" t="s">
        <v>213</v>
      </c>
      <c r="E9" s="51">
        <v>2241000</v>
      </c>
      <c r="F9" s="52"/>
      <c r="G9" s="51"/>
      <c r="H9" s="55"/>
      <c r="I9" s="51"/>
      <c r="J9" s="51">
        <v>0</v>
      </c>
      <c r="K9" s="51">
        <f t="shared" ref="K9:K11" si="1">E9+G9-I9-J9</f>
        <v>2241000</v>
      </c>
      <c r="L9" s="77">
        <v>1</v>
      </c>
      <c r="M9" s="77">
        <v>2</v>
      </c>
      <c r="N9" s="50" t="s">
        <v>237</v>
      </c>
    </row>
    <row r="10" spans="1:14" x14ac:dyDescent="0.3">
      <c r="A10" s="49"/>
      <c r="B10" s="50"/>
      <c r="C10" s="50"/>
      <c r="D10" s="50" t="s">
        <v>214</v>
      </c>
      <c r="E10" s="51">
        <v>320000</v>
      </c>
      <c r="F10" s="52"/>
      <c r="G10" s="51"/>
      <c r="H10" s="55"/>
      <c r="I10" s="51"/>
      <c r="J10" s="51">
        <v>173000</v>
      </c>
      <c r="K10" s="51">
        <f t="shared" si="1"/>
        <v>147000</v>
      </c>
      <c r="L10" s="77">
        <v>1</v>
      </c>
      <c r="M10" s="77">
        <v>3</v>
      </c>
      <c r="N10" s="50" t="s">
        <v>237</v>
      </c>
    </row>
    <row r="11" spans="1:14" x14ac:dyDescent="0.3">
      <c r="A11" s="49"/>
      <c r="B11" s="50"/>
      <c r="C11" s="50"/>
      <c r="D11" s="50" t="s">
        <v>215</v>
      </c>
      <c r="E11" s="51">
        <v>300000</v>
      </c>
      <c r="F11" s="52"/>
      <c r="G11" s="51"/>
      <c r="H11" s="55"/>
      <c r="I11" s="51"/>
      <c r="J11" s="51">
        <v>299000</v>
      </c>
      <c r="K11" s="51">
        <f t="shared" si="1"/>
        <v>1000</v>
      </c>
      <c r="L11" s="77">
        <v>1</v>
      </c>
      <c r="M11" s="77">
        <v>4</v>
      </c>
      <c r="N11" s="50" t="s">
        <v>237</v>
      </c>
    </row>
    <row r="12" spans="1:14" s="88" customFormat="1" ht="19.5" thickBot="1" x14ac:dyDescent="0.5">
      <c r="A12" s="85"/>
      <c r="B12" s="86"/>
      <c r="C12" s="86"/>
      <c r="D12" s="86"/>
      <c r="E12" s="84">
        <f>SUM(E3:E11)</f>
        <v>3043000</v>
      </c>
      <c r="F12" s="84"/>
      <c r="G12" s="84">
        <f>SUM(G3:G11)</f>
        <v>130000</v>
      </c>
      <c r="H12" s="84">
        <f>SUM(H3:H11)</f>
        <v>0</v>
      </c>
      <c r="I12" s="84">
        <f>SUM(I3:I11)</f>
        <v>0</v>
      </c>
      <c r="J12" s="84">
        <f>SUM(J3:J11)</f>
        <v>685671</v>
      </c>
      <c r="K12" s="84">
        <f>SUM(K3:K11)</f>
        <v>2487329</v>
      </c>
      <c r="L12" s="87"/>
      <c r="M12" s="87"/>
      <c r="N12" s="81"/>
    </row>
    <row r="13" spans="1:14" ht="19.5" thickTop="1" x14ac:dyDescent="0.45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view="pageBreakPreview" zoomScaleNormal="120" zoomScaleSheetLayoutView="100" workbookViewId="0">
      <pane ySplit="2" topLeftCell="A3" activePane="bottomLeft" state="frozen"/>
      <selection pane="bottomLeft" activeCell="R5" sqref="R5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9.5" style="33" bestFit="1" customWidth="1"/>
    <col min="11" max="11" width="10.19921875" style="33" bestFit="1" customWidth="1"/>
    <col min="12" max="12" width="7.5" style="74" customWidth="1"/>
    <col min="13" max="13" width="10.5" style="35" bestFit="1" customWidth="1"/>
    <col min="14" max="14" width="8" style="35" customWidth="1"/>
    <col min="15" max="16384" width="9" style="35"/>
  </cols>
  <sheetData>
    <row r="1" spans="1:14" x14ac:dyDescent="0.3">
      <c r="A1" s="189" t="s">
        <v>238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ht="31.2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8" t="s">
        <v>89</v>
      </c>
      <c r="N2" s="45" t="s">
        <v>236</v>
      </c>
    </row>
    <row r="3" spans="1:14" ht="78" x14ac:dyDescent="0.3">
      <c r="A3" s="49" t="s">
        <v>150</v>
      </c>
      <c r="B3" s="50" t="s">
        <v>171</v>
      </c>
      <c r="C3" s="50" t="s">
        <v>172</v>
      </c>
      <c r="D3" s="50" t="s">
        <v>174</v>
      </c>
      <c r="E3" s="51">
        <v>30000</v>
      </c>
      <c r="F3" s="52"/>
      <c r="G3" s="51"/>
      <c r="H3" s="55"/>
      <c r="I3" s="51"/>
      <c r="J3" s="51">
        <v>0</v>
      </c>
      <c r="K3" s="51">
        <f t="shared" ref="K3" si="0">E3+G3-I3-J3</f>
        <v>30000</v>
      </c>
      <c r="L3" s="77">
        <v>2</v>
      </c>
      <c r="M3" s="166">
        <v>1</v>
      </c>
      <c r="N3" s="79" t="s">
        <v>239</v>
      </c>
    </row>
    <row r="4" spans="1:14" ht="46.8" x14ac:dyDescent="0.3">
      <c r="A4" s="49" t="s">
        <v>234</v>
      </c>
      <c r="B4" s="50" t="s">
        <v>216</v>
      </c>
      <c r="C4" s="50" t="s">
        <v>219</v>
      </c>
      <c r="D4" s="50" t="s">
        <v>220</v>
      </c>
      <c r="E4" s="51">
        <v>20000</v>
      </c>
      <c r="F4" s="52"/>
      <c r="G4" s="51"/>
      <c r="H4" s="55"/>
      <c r="I4" s="51"/>
      <c r="J4" s="51">
        <v>20000</v>
      </c>
      <c r="K4" s="51">
        <f t="shared" ref="K4:K6" si="1">E4+G4-I4-J4</f>
        <v>0</v>
      </c>
      <c r="L4" s="77">
        <v>2</v>
      </c>
      <c r="M4" s="166">
        <v>2</v>
      </c>
      <c r="N4" s="79" t="s">
        <v>239</v>
      </c>
    </row>
    <row r="5" spans="1:14" ht="46.8" x14ac:dyDescent="0.3">
      <c r="A5" s="49"/>
      <c r="B5" s="50"/>
      <c r="C5" s="50"/>
      <c r="D5" s="50" t="s">
        <v>222</v>
      </c>
      <c r="E5" s="51">
        <v>20000</v>
      </c>
      <c r="F5" s="52"/>
      <c r="G5" s="51"/>
      <c r="H5" s="55"/>
      <c r="I5" s="51"/>
      <c r="J5" s="51">
        <v>19500</v>
      </c>
      <c r="K5" s="51">
        <f t="shared" si="1"/>
        <v>500</v>
      </c>
      <c r="L5" s="77">
        <v>2</v>
      </c>
      <c r="M5" s="166">
        <v>3</v>
      </c>
      <c r="N5" s="79" t="s">
        <v>239</v>
      </c>
    </row>
    <row r="6" spans="1:14" ht="31.2" x14ac:dyDescent="0.3">
      <c r="A6" s="49" t="s">
        <v>234</v>
      </c>
      <c r="B6" s="50" t="s">
        <v>216</v>
      </c>
      <c r="C6" s="50" t="s">
        <v>217</v>
      </c>
      <c r="D6" s="50" t="s">
        <v>218</v>
      </c>
      <c r="E6" s="51">
        <v>10000</v>
      </c>
      <c r="F6" s="52"/>
      <c r="G6" s="51"/>
      <c r="H6" s="55"/>
      <c r="I6" s="51"/>
      <c r="J6" s="51">
        <v>0</v>
      </c>
      <c r="K6" s="51">
        <f t="shared" si="1"/>
        <v>10000</v>
      </c>
      <c r="L6" s="77">
        <v>2</v>
      </c>
      <c r="M6" s="166">
        <v>4</v>
      </c>
      <c r="N6" s="79" t="s">
        <v>239</v>
      </c>
    </row>
    <row r="7" spans="1:14" s="88" customFormat="1" ht="19.5" thickBot="1" x14ac:dyDescent="0.5">
      <c r="A7" s="85"/>
      <c r="B7" s="86"/>
      <c r="C7" s="86"/>
      <c r="D7" s="86"/>
      <c r="E7" s="84">
        <f>SUM(E3:E6)</f>
        <v>80000</v>
      </c>
      <c r="F7" s="84"/>
      <c r="G7" s="84">
        <f t="shared" ref="G7:K7" si="2">SUM(G3:G6)</f>
        <v>0</v>
      </c>
      <c r="H7" s="84">
        <f t="shared" si="2"/>
        <v>0</v>
      </c>
      <c r="I7" s="84">
        <f t="shared" si="2"/>
        <v>0</v>
      </c>
      <c r="J7" s="84">
        <f t="shared" si="2"/>
        <v>39500</v>
      </c>
      <c r="K7" s="84">
        <f t="shared" si="2"/>
        <v>40500</v>
      </c>
      <c r="L7" s="87"/>
      <c r="M7" s="167"/>
      <c r="N7" s="86"/>
    </row>
    <row r="8" spans="1:14" ht="19.5" thickTop="1" x14ac:dyDescent="0.45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Normal="120" zoomScaleSheetLayoutView="100" workbookViewId="0">
      <pane ySplit="2" topLeftCell="A3" activePane="bottomLeft" state="frozen"/>
      <selection pane="bottomLeft" activeCell="P3" sqref="P3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9.5" style="33" bestFit="1" customWidth="1"/>
    <col min="11" max="11" width="10.19921875" style="33" bestFit="1" customWidth="1"/>
    <col min="12" max="12" width="6.8984375" style="74" customWidth="1"/>
    <col min="13" max="13" width="10.5" style="35" bestFit="1" customWidth="1"/>
    <col min="14" max="14" width="7.69921875" style="35" customWidth="1"/>
    <col min="15" max="16384" width="9" style="35"/>
  </cols>
  <sheetData>
    <row r="1" spans="1:14" x14ac:dyDescent="0.3">
      <c r="A1" s="189" t="s">
        <v>241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ht="31.2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8" t="s">
        <v>89</v>
      </c>
      <c r="N2" s="45" t="s">
        <v>236</v>
      </c>
    </row>
    <row r="3" spans="1:14" ht="93.6" x14ac:dyDescent="0.3">
      <c r="A3" s="49" t="s">
        <v>150</v>
      </c>
      <c r="B3" s="50" t="s">
        <v>240</v>
      </c>
      <c r="C3" s="50" t="s">
        <v>208</v>
      </c>
      <c r="D3" s="50" t="s">
        <v>209</v>
      </c>
      <c r="E3" s="51">
        <v>50000</v>
      </c>
      <c r="F3" s="52"/>
      <c r="G3" s="51"/>
      <c r="H3" s="55"/>
      <c r="I3" s="51"/>
      <c r="J3" s="51"/>
      <c r="K3" s="51">
        <f t="shared" ref="K3:K5" si="0">E3+G3-I3-J3</f>
        <v>50000</v>
      </c>
      <c r="L3" s="77">
        <v>3</v>
      </c>
      <c r="M3" s="166">
        <v>1</v>
      </c>
      <c r="N3" s="79" t="s">
        <v>239</v>
      </c>
    </row>
    <row r="4" spans="1:14" ht="31.2" x14ac:dyDescent="0.3">
      <c r="A4" s="49"/>
      <c r="B4" s="50"/>
      <c r="C4" s="50"/>
      <c r="D4" s="50" t="s">
        <v>210</v>
      </c>
      <c r="E4" s="51">
        <v>20000</v>
      </c>
      <c r="F4" s="52"/>
      <c r="G4" s="51"/>
      <c r="H4" s="55"/>
      <c r="I4" s="51"/>
      <c r="J4" s="51">
        <v>19000</v>
      </c>
      <c r="K4" s="51">
        <f t="shared" si="0"/>
        <v>1000</v>
      </c>
      <c r="L4" s="77">
        <v>3</v>
      </c>
      <c r="M4" s="166">
        <v>2</v>
      </c>
      <c r="N4" s="79" t="s">
        <v>237</v>
      </c>
    </row>
    <row r="5" spans="1:14" ht="46.8" x14ac:dyDescent="0.3">
      <c r="A5" s="49" t="s">
        <v>234</v>
      </c>
      <c r="B5" s="50" t="s">
        <v>216</v>
      </c>
      <c r="C5" s="50" t="s">
        <v>219</v>
      </c>
      <c r="D5" s="50" t="s">
        <v>221</v>
      </c>
      <c r="E5" s="51">
        <v>20000</v>
      </c>
      <c r="F5" s="52"/>
      <c r="G5" s="51"/>
      <c r="H5" s="55"/>
      <c r="I5" s="51"/>
      <c r="J5" s="51">
        <v>0</v>
      </c>
      <c r="K5" s="51">
        <f t="shared" si="0"/>
        <v>20000</v>
      </c>
      <c r="L5" s="77">
        <v>3</v>
      </c>
      <c r="M5" s="166">
        <v>3</v>
      </c>
      <c r="N5" s="79" t="s">
        <v>239</v>
      </c>
    </row>
    <row r="6" spans="1:14" s="88" customFormat="1" ht="19.5" thickBot="1" x14ac:dyDescent="0.5">
      <c r="A6" s="85"/>
      <c r="B6" s="86"/>
      <c r="C6" s="86"/>
      <c r="D6" s="86"/>
      <c r="E6" s="84">
        <f>SUM(E3:E5)</f>
        <v>90000</v>
      </c>
      <c r="F6" s="84"/>
      <c r="G6" s="84">
        <f t="shared" ref="G6:K6" si="1">SUM(G3:G5)</f>
        <v>0</v>
      </c>
      <c r="H6" s="84">
        <f t="shared" si="1"/>
        <v>0</v>
      </c>
      <c r="I6" s="84">
        <f t="shared" si="1"/>
        <v>0</v>
      </c>
      <c r="J6" s="84">
        <f t="shared" si="1"/>
        <v>19000</v>
      </c>
      <c r="K6" s="84">
        <f t="shared" si="1"/>
        <v>71000</v>
      </c>
      <c r="L6" s="87"/>
      <c r="M6" s="90"/>
      <c r="N6" s="86"/>
    </row>
    <row r="7" spans="1:14" ht="19.5" thickTop="1" x14ac:dyDescent="0.45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BreakPreview" zoomScaleNormal="120" zoomScaleSheetLayoutView="100" workbookViewId="0">
      <pane ySplit="2" topLeftCell="A6" activePane="bottomLeft" state="frozen"/>
      <selection pane="bottomLeft" activeCell="A7" sqref="A7:K7"/>
    </sheetView>
  </sheetViews>
  <sheetFormatPr defaultColWidth="9" defaultRowHeight="15.6" x14ac:dyDescent="0.3"/>
  <cols>
    <col min="1" max="1" width="7.3984375" style="30" bestFit="1" customWidth="1"/>
    <col min="2" max="2" width="9.5" style="31" bestFit="1" customWidth="1"/>
    <col min="3" max="3" width="7.3984375" style="31" bestFit="1" customWidth="1"/>
    <col min="4" max="4" width="20.5" style="31" bestFit="1" customWidth="1"/>
    <col min="5" max="5" width="11.19921875" style="33" bestFit="1" customWidth="1"/>
    <col min="6" max="6" width="3.3984375" style="32" customWidth="1"/>
    <col min="7" max="7" width="9" style="33"/>
    <col min="8" max="8" width="3.59765625" style="34" bestFit="1" customWidth="1"/>
    <col min="9" max="9" width="9" style="33"/>
    <col min="10" max="10" width="10.69921875" style="33" bestFit="1" customWidth="1"/>
    <col min="11" max="11" width="10.19921875" style="33" bestFit="1" customWidth="1"/>
    <col min="12" max="12" width="8.3984375" style="74" customWidth="1"/>
    <col min="13" max="13" width="12.3984375" style="75" customWidth="1"/>
    <col min="14" max="14" width="8.3984375" style="92" customWidth="1"/>
    <col min="15" max="16" width="9" style="35"/>
    <col min="17" max="17" width="9.5" style="35" bestFit="1" customWidth="1"/>
    <col min="18" max="16384" width="9" style="35"/>
  </cols>
  <sheetData>
    <row r="1" spans="1:14" x14ac:dyDescent="0.3">
      <c r="A1" s="189" t="s">
        <v>242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s="37" customFormat="1" x14ac:dyDescent="0.25">
      <c r="A2" s="45" t="s">
        <v>149</v>
      </c>
      <c r="B2" s="45" t="s">
        <v>114</v>
      </c>
      <c r="C2" s="45" t="s">
        <v>81</v>
      </c>
      <c r="D2" s="45" t="s">
        <v>82</v>
      </c>
      <c r="E2" s="46" t="s">
        <v>84</v>
      </c>
      <c r="F2" s="186" t="s">
        <v>85</v>
      </c>
      <c r="G2" s="186"/>
      <c r="H2" s="186" t="s">
        <v>86</v>
      </c>
      <c r="I2" s="186"/>
      <c r="J2" s="46" t="s">
        <v>87</v>
      </c>
      <c r="K2" s="46" t="s">
        <v>88</v>
      </c>
      <c r="L2" s="45" t="s">
        <v>113</v>
      </c>
      <c r="M2" s="48" t="s">
        <v>89</v>
      </c>
      <c r="N2" s="45" t="s">
        <v>236</v>
      </c>
    </row>
    <row r="3" spans="1:14" ht="31.2" x14ac:dyDescent="0.3">
      <c r="A3" s="49" t="s">
        <v>0</v>
      </c>
      <c r="B3" s="50" t="s">
        <v>115</v>
      </c>
      <c r="C3" s="50" t="s">
        <v>0</v>
      </c>
      <c r="D3" s="50" t="s">
        <v>185</v>
      </c>
      <c r="E3" s="51">
        <v>0</v>
      </c>
      <c r="F3" s="56">
        <v>4.9180327868852458E-2</v>
      </c>
      <c r="G3" s="51">
        <v>50000</v>
      </c>
      <c r="H3" s="55"/>
      <c r="I3" s="51"/>
      <c r="J3" s="51">
        <v>48031</v>
      </c>
      <c r="K3" s="51">
        <f t="shared" ref="K3:K6" si="0">E3+G3-I3-J3</f>
        <v>1969</v>
      </c>
      <c r="L3" s="77">
        <v>4</v>
      </c>
      <c r="M3" s="166" t="s">
        <v>274</v>
      </c>
      <c r="N3" s="50" t="s">
        <v>239</v>
      </c>
    </row>
    <row r="4" spans="1:14" ht="31.2" x14ac:dyDescent="0.3">
      <c r="A4" s="49"/>
      <c r="B4" s="50"/>
      <c r="C4" s="50"/>
      <c r="D4" s="50" t="s">
        <v>131</v>
      </c>
      <c r="E4" s="51">
        <v>88000</v>
      </c>
      <c r="F4" s="52"/>
      <c r="G4" s="51"/>
      <c r="H4" s="55"/>
      <c r="I4" s="51"/>
      <c r="J4" s="51">
        <v>88000</v>
      </c>
      <c r="K4" s="51">
        <f t="shared" si="0"/>
        <v>0</v>
      </c>
      <c r="L4" s="77">
        <v>4</v>
      </c>
      <c r="M4" s="166">
        <v>14</v>
      </c>
      <c r="N4" s="50" t="s">
        <v>239</v>
      </c>
    </row>
    <row r="5" spans="1:14" ht="31.2" x14ac:dyDescent="0.3">
      <c r="A5" s="49"/>
      <c r="B5" s="50"/>
      <c r="C5" s="50"/>
      <c r="D5" s="50" t="s">
        <v>132</v>
      </c>
      <c r="E5" s="51">
        <v>10000</v>
      </c>
      <c r="F5" s="52"/>
      <c r="G5" s="51"/>
      <c r="H5" s="55"/>
      <c r="I5" s="51"/>
      <c r="J5" s="51">
        <v>10000</v>
      </c>
      <c r="K5" s="51">
        <f t="shared" si="0"/>
        <v>0</v>
      </c>
      <c r="L5" s="77">
        <v>4</v>
      </c>
      <c r="M5" s="166">
        <v>14</v>
      </c>
      <c r="N5" s="50" t="s">
        <v>239</v>
      </c>
    </row>
    <row r="6" spans="1:14" ht="31.2" x14ac:dyDescent="0.3">
      <c r="A6" s="49"/>
      <c r="B6" s="50"/>
      <c r="C6" s="50"/>
      <c r="D6" s="50" t="s">
        <v>230</v>
      </c>
      <c r="E6" s="51">
        <v>0</v>
      </c>
      <c r="F6" s="56">
        <v>8.1967213114754092E-2</v>
      </c>
      <c r="G6" s="51">
        <v>350000</v>
      </c>
      <c r="H6" s="55"/>
      <c r="I6" s="51"/>
      <c r="J6" s="51">
        <v>320000</v>
      </c>
      <c r="K6" s="51">
        <f t="shared" si="0"/>
        <v>30000</v>
      </c>
      <c r="L6" s="77">
        <v>4</v>
      </c>
      <c r="M6" s="166" t="s">
        <v>275</v>
      </c>
      <c r="N6" s="50" t="s">
        <v>239</v>
      </c>
    </row>
    <row r="7" spans="1:14" ht="62.4" x14ac:dyDescent="0.3">
      <c r="A7" s="49" t="s">
        <v>150</v>
      </c>
      <c r="B7" s="50" t="s">
        <v>147</v>
      </c>
      <c r="C7" s="50" t="s">
        <v>148</v>
      </c>
      <c r="D7" s="50" t="s">
        <v>152</v>
      </c>
      <c r="E7" s="51">
        <v>4000</v>
      </c>
      <c r="F7" s="52"/>
      <c r="G7" s="51"/>
      <c r="H7" s="55"/>
      <c r="I7" s="51"/>
      <c r="J7" s="51">
        <v>0</v>
      </c>
      <c r="K7" s="51">
        <f t="shared" ref="K7:K23" si="1">E7+G7-I7-J7</f>
        <v>4000</v>
      </c>
      <c r="L7" s="77">
        <v>4</v>
      </c>
      <c r="M7" s="166">
        <v>14</v>
      </c>
      <c r="N7" s="50" t="s">
        <v>244</v>
      </c>
    </row>
    <row r="8" spans="1:14" x14ac:dyDescent="0.3">
      <c r="A8" s="49"/>
      <c r="B8" s="50"/>
      <c r="C8" s="50"/>
      <c r="D8" s="50" t="s">
        <v>123</v>
      </c>
      <c r="E8" s="51">
        <v>20000</v>
      </c>
      <c r="F8" s="52"/>
      <c r="G8" s="51"/>
      <c r="H8" s="55"/>
      <c r="I8" s="51"/>
      <c r="J8" s="51">
        <v>10270</v>
      </c>
      <c r="K8" s="51">
        <f t="shared" si="1"/>
        <v>9730</v>
      </c>
      <c r="L8" s="77">
        <v>4</v>
      </c>
      <c r="M8" s="166">
        <v>14</v>
      </c>
      <c r="N8" s="50" t="s">
        <v>244</v>
      </c>
    </row>
    <row r="9" spans="1:14" x14ac:dyDescent="0.3">
      <c r="A9" s="49"/>
      <c r="B9" s="50"/>
      <c r="C9" s="50"/>
      <c r="D9" s="50" t="s">
        <v>124</v>
      </c>
      <c r="E9" s="51">
        <v>100000</v>
      </c>
      <c r="F9" s="52"/>
      <c r="G9" s="51"/>
      <c r="H9" s="55"/>
      <c r="I9" s="51"/>
      <c r="J9" s="51">
        <v>91214.03</v>
      </c>
      <c r="K9" s="51">
        <f t="shared" si="1"/>
        <v>8785.9700000000012</v>
      </c>
      <c r="L9" s="77">
        <v>4</v>
      </c>
      <c r="M9" s="166">
        <v>14</v>
      </c>
      <c r="N9" s="50" t="s">
        <v>244</v>
      </c>
    </row>
    <row r="10" spans="1:14" x14ac:dyDescent="0.3">
      <c r="A10" s="49"/>
      <c r="B10" s="50"/>
      <c r="C10" s="50"/>
      <c r="D10" s="50" t="s">
        <v>153</v>
      </c>
      <c r="E10" s="51">
        <v>10000</v>
      </c>
      <c r="F10" s="52"/>
      <c r="G10" s="51"/>
      <c r="H10" s="55"/>
      <c r="I10" s="51"/>
      <c r="J10" s="51">
        <v>100</v>
      </c>
      <c r="K10" s="51">
        <f t="shared" si="1"/>
        <v>9900</v>
      </c>
      <c r="L10" s="77">
        <v>4</v>
      </c>
      <c r="M10" s="166">
        <v>14</v>
      </c>
      <c r="N10" s="50" t="s">
        <v>244</v>
      </c>
    </row>
    <row r="11" spans="1:14" x14ac:dyDescent="0.3">
      <c r="A11" s="49"/>
      <c r="B11" s="50"/>
      <c r="C11" s="50"/>
      <c r="D11" s="50" t="s">
        <v>154</v>
      </c>
      <c r="E11" s="51">
        <v>500</v>
      </c>
      <c r="F11" s="52"/>
      <c r="G11" s="51"/>
      <c r="H11" s="55"/>
      <c r="I11" s="51"/>
      <c r="J11" s="51">
        <v>500</v>
      </c>
      <c r="K11" s="51">
        <f t="shared" si="1"/>
        <v>0</v>
      </c>
      <c r="L11" s="77">
        <v>4</v>
      </c>
      <c r="M11" s="166">
        <v>14</v>
      </c>
      <c r="N11" s="50" t="s">
        <v>244</v>
      </c>
    </row>
    <row r="12" spans="1:14" x14ac:dyDescent="0.3">
      <c r="A12" s="49"/>
      <c r="B12" s="50"/>
      <c r="C12" s="50"/>
      <c r="D12" s="50" t="s">
        <v>155</v>
      </c>
      <c r="E12" s="51">
        <v>1500</v>
      </c>
      <c r="F12" s="52"/>
      <c r="G12" s="51"/>
      <c r="H12" s="55"/>
      <c r="I12" s="51"/>
      <c r="J12" s="51">
        <v>0</v>
      </c>
      <c r="K12" s="51">
        <f t="shared" si="1"/>
        <v>1500</v>
      </c>
      <c r="L12" s="77">
        <v>4</v>
      </c>
      <c r="M12" s="166">
        <v>14</v>
      </c>
      <c r="N12" s="50" t="s">
        <v>244</v>
      </c>
    </row>
    <row r="13" spans="1:14" x14ac:dyDescent="0.3">
      <c r="A13" s="49"/>
      <c r="B13" s="50"/>
      <c r="C13" s="50"/>
      <c r="D13" s="50" t="s">
        <v>156</v>
      </c>
      <c r="E13" s="51">
        <v>2500</v>
      </c>
      <c r="F13" s="52"/>
      <c r="G13" s="51"/>
      <c r="H13" s="55"/>
      <c r="I13" s="51"/>
      <c r="J13" s="51">
        <v>2500</v>
      </c>
      <c r="K13" s="51">
        <f t="shared" si="1"/>
        <v>0</v>
      </c>
      <c r="L13" s="77">
        <v>4</v>
      </c>
      <c r="M13" s="166">
        <v>14</v>
      </c>
      <c r="N13" s="50" t="s">
        <v>244</v>
      </c>
    </row>
    <row r="14" spans="1:14" x14ac:dyDescent="0.3">
      <c r="A14" s="49"/>
      <c r="B14" s="50"/>
      <c r="C14" s="50"/>
      <c r="D14" s="50" t="s">
        <v>139</v>
      </c>
      <c r="E14" s="51">
        <v>5000</v>
      </c>
      <c r="F14" s="52"/>
      <c r="G14" s="51"/>
      <c r="H14" s="55"/>
      <c r="I14" s="51"/>
      <c r="J14" s="51">
        <v>4560</v>
      </c>
      <c r="K14" s="51">
        <f t="shared" si="1"/>
        <v>440</v>
      </c>
      <c r="L14" s="77">
        <v>4</v>
      </c>
      <c r="M14" s="166">
        <v>14</v>
      </c>
      <c r="N14" s="50" t="s">
        <v>244</v>
      </c>
    </row>
    <row r="15" spans="1:14" x14ac:dyDescent="0.3">
      <c r="A15" s="49"/>
      <c r="B15" s="50"/>
      <c r="C15" s="50"/>
      <c r="D15" s="50" t="s">
        <v>157</v>
      </c>
      <c r="E15" s="51">
        <v>2000</v>
      </c>
      <c r="F15" s="52"/>
      <c r="G15" s="51"/>
      <c r="H15" s="55"/>
      <c r="I15" s="51"/>
      <c r="J15" s="51">
        <v>2000</v>
      </c>
      <c r="K15" s="51">
        <f t="shared" si="1"/>
        <v>0</v>
      </c>
      <c r="L15" s="77">
        <v>4</v>
      </c>
      <c r="M15" s="166">
        <v>14</v>
      </c>
      <c r="N15" s="50" t="s">
        <v>244</v>
      </c>
    </row>
    <row r="16" spans="1:14" x14ac:dyDescent="0.3">
      <c r="A16" s="49"/>
      <c r="B16" s="50"/>
      <c r="C16" s="50"/>
      <c r="D16" s="50" t="s">
        <v>158</v>
      </c>
      <c r="E16" s="51">
        <v>10000</v>
      </c>
      <c r="F16" s="52"/>
      <c r="G16" s="51"/>
      <c r="H16" s="55"/>
      <c r="I16" s="51"/>
      <c r="J16" s="51">
        <v>10000</v>
      </c>
      <c r="K16" s="51">
        <f t="shared" si="1"/>
        <v>0</v>
      </c>
      <c r="L16" s="77">
        <v>4</v>
      </c>
      <c r="M16" s="166">
        <v>14</v>
      </c>
      <c r="N16" s="50" t="s">
        <v>244</v>
      </c>
    </row>
    <row r="17" spans="1:19" x14ac:dyDescent="0.3">
      <c r="A17" s="49"/>
      <c r="B17" s="50"/>
      <c r="C17" s="50"/>
      <c r="D17" s="50" t="s">
        <v>159</v>
      </c>
      <c r="E17" s="51">
        <v>100000</v>
      </c>
      <c r="F17" s="52"/>
      <c r="G17" s="51"/>
      <c r="H17" s="55"/>
      <c r="I17" s="51"/>
      <c r="J17" s="51">
        <v>99000</v>
      </c>
      <c r="K17" s="51">
        <f t="shared" si="1"/>
        <v>1000</v>
      </c>
      <c r="L17" s="77">
        <v>4</v>
      </c>
      <c r="M17" s="166">
        <v>14</v>
      </c>
      <c r="N17" s="50" t="s">
        <v>244</v>
      </c>
    </row>
    <row r="18" spans="1:19" x14ac:dyDescent="0.3">
      <c r="A18" s="49"/>
      <c r="B18" s="50"/>
      <c r="C18" s="50"/>
      <c r="D18" s="50" t="s">
        <v>160</v>
      </c>
      <c r="E18" s="51">
        <v>1000</v>
      </c>
      <c r="F18" s="52"/>
      <c r="G18" s="51"/>
      <c r="H18" s="55"/>
      <c r="I18" s="51"/>
      <c r="J18" s="51">
        <v>1000</v>
      </c>
      <c r="K18" s="51">
        <f t="shared" si="1"/>
        <v>0</v>
      </c>
      <c r="L18" s="77">
        <v>4</v>
      </c>
      <c r="M18" s="166">
        <v>14</v>
      </c>
      <c r="N18" s="50" t="s">
        <v>244</v>
      </c>
    </row>
    <row r="19" spans="1:19" x14ac:dyDescent="0.3">
      <c r="A19" s="49"/>
      <c r="B19" s="50"/>
      <c r="C19" s="50"/>
      <c r="D19" s="50" t="s">
        <v>161</v>
      </c>
      <c r="E19" s="51">
        <v>4000</v>
      </c>
      <c r="F19" s="52"/>
      <c r="G19" s="51"/>
      <c r="H19" s="55"/>
      <c r="I19" s="51"/>
      <c r="J19" s="51">
        <v>4000</v>
      </c>
      <c r="K19" s="51">
        <f t="shared" si="1"/>
        <v>0</v>
      </c>
      <c r="L19" s="77">
        <v>4</v>
      </c>
      <c r="M19" s="166">
        <v>14</v>
      </c>
      <c r="N19" s="50" t="s">
        <v>244</v>
      </c>
    </row>
    <row r="20" spans="1:19" x14ac:dyDescent="0.3">
      <c r="A20" s="49"/>
      <c r="B20" s="50"/>
      <c r="C20" s="50"/>
      <c r="D20" s="50" t="s">
        <v>162</v>
      </c>
      <c r="E20" s="51">
        <v>8000</v>
      </c>
      <c r="F20" s="52"/>
      <c r="G20" s="51"/>
      <c r="H20" s="55"/>
      <c r="I20" s="51"/>
      <c r="J20" s="51">
        <v>8000</v>
      </c>
      <c r="K20" s="51">
        <f t="shared" si="1"/>
        <v>0</v>
      </c>
      <c r="L20" s="77">
        <v>4</v>
      </c>
      <c r="M20" s="166">
        <v>14</v>
      </c>
      <c r="N20" s="50" t="s">
        <v>244</v>
      </c>
    </row>
    <row r="21" spans="1:19" x14ac:dyDescent="0.3">
      <c r="A21" s="49"/>
      <c r="B21" s="50"/>
      <c r="C21" s="50"/>
      <c r="D21" s="50" t="s">
        <v>163</v>
      </c>
      <c r="E21" s="51">
        <v>3200</v>
      </c>
      <c r="F21" s="52"/>
      <c r="G21" s="51"/>
      <c r="H21" s="55"/>
      <c r="I21" s="51"/>
      <c r="J21" s="51">
        <v>3200</v>
      </c>
      <c r="K21" s="51">
        <f t="shared" si="1"/>
        <v>0</v>
      </c>
      <c r="L21" s="77">
        <v>4</v>
      </c>
      <c r="M21" s="166">
        <v>14</v>
      </c>
      <c r="N21" s="50" t="s">
        <v>244</v>
      </c>
    </row>
    <row r="22" spans="1:19" x14ac:dyDescent="0.3">
      <c r="A22" s="49"/>
      <c r="B22" s="50"/>
      <c r="C22" s="50"/>
      <c r="D22" s="50" t="s">
        <v>164</v>
      </c>
      <c r="E22" s="51">
        <v>500</v>
      </c>
      <c r="F22" s="52"/>
      <c r="G22" s="51"/>
      <c r="H22" s="55"/>
      <c r="I22" s="51"/>
      <c r="J22" s="51">
        <v>500</v>
      </c>
      <c r="K22" s="51">
        <f t="shared" si="1"/>
        <v>0</v>
      </c>
      <c r="L22" s="77">
        <v>4</v>
      </c>
      <c r="M22" s="166">
        <v>14</v>
      </c>
      <c r="N22" s="50" t="s">
        <v>244</v>
      </c>
    </row>
    <row r="23" spans="1:19" x14ac:dyDescent="0.3">
      <c r="A23" s="49"/>
      <c r="B23" s="50"/>
      <c r="C23" s="50"/>
      <c r="D23" s="50" t="s">
        <v>165</v>
      </c>
      <c r="E23" s="51">
        <v>1500</v>
      </c>
      <c r="F23" s="52"/>
      <c r="G23" s="51"/>
      <c r="H23" s="55"/>
      <c r="I23" s="51"/>
      <c r="J23" s="51">
        <v>1500</v>
      </c>
      <c r="K23" s="51">
        <f t="shared" si="1"/>
        <v>0</v>
      </c>
      <c r="L23" s="77">
        <v>4</v>
      </c>
      <c r="M23" s="166">
        <v>14</v>
      </c>
      <c r="N23" s="50" t="s">
        <v>244</v>
      </c>
    </row>
    <row r="24" spans="1:19" ht="78" x14ac:dyDescent="0.3">
      <c r="A24" s="49" t="s">
        <v>150</v>
      </c>
      <c r="B24" s="50" t="s">
        <v>147</v>
      </c>
      <c r="C24" s="50" t="s">
        <v>166</v>
      </c>
      <c r="D24" s="50" t="s">
        <v>24</v>
      </c>
      <c r="E24" s="51">
        <v>1030000</v>
      </c>
      <c r="F24" s="52"/>
      <c r="G24" s="51"/>
      <c r="H24" s="55"/>
      <c r="I24" s="51"/>
      <c r="J24" s="51">
        <v>1027200</v>
      </c>
      <c r="K24" s="51">
        <f t="shared" ref="K24:K38" si="2">E24+G24-I24-J24</f>
        <v>2800</v>
      </c>
      <c r="L24" s="77">
        <v>4</v>
      </c>
      <c r="M24" s="166">
        <v>14</v>
      </c>
      <c r="N24" s="50" t="s">
        <v>244</v>
      </c>
    </row>
    <row r="25" spans="1:19" x14ac:dyDescent="0.3">
      <c r="A25" s="49"/>
      <c r="B25" s="50"/>
      <c r="C25" s="50"/>
      <c r="D25" s="50" t="s">
        <v>96</v>
      </c>
      <c r="E25" s="51">
        <v>350000</v>
      </c>
      <c r="F25" s="56">
        <v>9.8360655737704916E-2</v>
      </c>
      <c r="G25" s="51">
        <v>75000</v>
      </c>
      <c r="H25" s="53"/>
      <c r="I25" s="51"/>
      <c r="J25" s="51">
        <v>384545</v>
      </c>
      <c r="K25" s="51">
        <f t="shared" si="2"/>
        <v>40455</v>
      </c>
      <c r="L25" s="77">
        <v>4</v>
      </c>
      <c r="M25" s="166">
        <v>14</v>
      </c>
      <c r="N25" s="50" t="s">
        <v>244</v>
      </c>
    </row>
    <row r="26" spans="1:19" x14ac:dyDescent="0.3">
      <c r="A26" s="49"/>
      <c r="B26" s="50"/>
      <c r="C26" s="50"/>
      <c r="D26" s="50" t="s">
        <v>97</v>
      </c>
      <c r="E26" s="51">
        <v>60000</v>
      </c>
      <c r="F26" s="52"/>
      <c r="G26" s="51"/>
      <c r="H26" s="55"/>
      <c r="I26" s="51"/>
      <c r="J26" s="51">
        <v>56847.5</v>
      </c>
      <c r="K26" s="51">
        <f t="shared" si="2"/>
        <v>3152.5</v>
      </c>
      <c r="L26" s="77">
        <v>4</v>
      </c>
      <c r="M26" s="166">
        <v>14</v>
      </c>
      <c r="N26" s="50" t="s">
        <v>244</v>
      </c>
    </row>
    <row r="27" spans="1:19" x14ac:dyDescent="0.3">
      <c r="A27" s="49"/>
      <c r="B27" s="50"/>
      <c r="C27" s="50"/>
      <c r="D27" s="50" t="s">
        <v>101</v>
      </c>
      <c r="E27" s="51">
        <v>25000</v>
      </c>
      <c r="F27" s="52"/>
      <c r="G27" s="51"/>
      <c r="H27" s="55"/>
      <c r="I27" s="51"/>
      <c r="J27" s="51">
        <v>7800</v>
      </c>
      <c r="K27" s="51">
        <f t="shared" si="2"/>
        <v>17200</v>
      </c>
      <c r="L27" s="77">
        <v>4</v>
      </c>
      <c r="M27" s="166">
        <v>14</v>
      </c>
      <c r="N27" s="50" t="s">
        <v>244</v>
      </c>
    </row>
    <row r="28" spans="1:19" x14ac:dyDescent="0.3">
      <c r="A28" s="49"/>
      <c r="B28" s="50"/>
      <c r="C28" s="50"/>
      <c r="D28" s="50" t="s">
        <v>106</v>
      </c>
      <c r="E28" s="51">
        <v>220000</v>
      </c>
      <c r="F28" s="56">
        <v>1.6393442622950821E-2</v>
      </c>
      <c r="G28" s="51">
        <v>10000</v>
      </c>
      <c r="H28" s="55"/>
      <c r="I28" s="51"/>
      <c r="J28" s="51">
        <v>228000</v>
      </c>
      <c r="K28" s="51">
        <f t="shared" si="2"/>
        <v>2000</v>
      </c>
      <c r="L28" s="77">
        <v>4</v>
      </c>
      <c r="M28" s="166">
        <v>14</v>
      </c>
      <c r="N28" s="50" t="s">
        <v>244</v>
      </c>
    </row>
    <row r="29" spans="1:19" x14ac:dyDescent="0.3">
      <c r="A29" s="49"/>
      <c r="B29" s="50"/>
      <c r="C29" s="50"/>
      <c r="D29" s="50" t="s">
        <v>167</v>
      </c>
      <c r="E29" s="51">
        <v>224400</v>
      </c>
      <c r="F29" s="52"/>
      <c r="G29" s="51"/>
      <c r="H29" s="55"/>
      <c r="I29" s="51"/>
      <c r="J29" s="51">
        <v>224120</v>
      </c>
      <c r="K29" s="51">
        <f t="shared" si="2"/>
        <v>280</v>
      </c>
      <c r="L29" s="77">
        <v>4</v>
      </c>
      <c r="M29" s="166">
        <v>14</v>
      </c>
      <c r="N29" s="50" t="s">
        <v>244</v>
      </c>
    </row>
    <row r="30" spans="1:19" x14ac:dyDescent="0.3">
      <c r="A30" s="49"/>
      <c r="B30" s="50"/>
      <c r="C30" s="50"/>
      <c r="D30" s="50" t="s">
        <v>168</v>
      </c>
      <c r="E30" s="51">
        <v>528000</v>
      </c>
      <c r="F30" s="56">
        <v>9.8360655737704916E-2</v>
      </c>
      <c r="G30" s="51">
        <v>30000</v>
      </c>
      <c r="H30" s="55"/>
      <c r="I30" s="51"/>
      <c r="J30" s="51">
        <v>551520</v>
      </c>
      <c r="K30" s="51">
        <f t="shared" si="2"/>
        <v>6480</v>
      </c>
      <c r="L30" s="77">
        <v>4</v>
      </c>
      <c r="M30" s="166">
        <v>14</v>
      </c>
      <c r="N30" s="50" t="s">
        <v>244</v>
      </c>
      <c r="S30" s="131"/>
    </row>
    <row r="31" spans="1:19" x14ac:dyDescent="0.3">
      <c r="A31" s="49"/>
      <c r="B31" s="50"/>
      <c r="C31" s="50"/>
      <c r="D31" s="50" t="s">
        <v>169</v>
      </c>
      <c r="E31" s="51">
        <v>1649850</v>
      </c>
      <c r="F31" s="52"/>
      <c r="G31" s="51"/>
      <c r="H31" s="55"/>
      <c r="I31" s="51"/>
      <c r="J31" s="51">
        <v>1566481.08</v>
      </c>
      <c r="K31" s="51">
        <f t="shared" si="2"/>
        <v>83368.919999999925</v>
      </c>
      <c r="L31" s="77">
        <v>4</v>
      </c>
      <c r="M31" s="166">
        <v>14</v>
      </c>
      <c r="N31" s="50" t="s">
        <v>244</v>
      </c>
    </row>
    <row r="32" spans="1:19" x14ac:dyDescent="0.3">
      <c r="A32" s="49"/>
      <c r="B32" s="50"/>
      <c r="C32" s="50"/>
      <c r="D32" s="50" t="s">
        <v>170</v>
      </c>
      <c r="E32" s="51">
        <v>2916000</v>
      </c>
      <c r="F32" s="52"/>
      <c r="G32" s="51"/>
      <c r="H32" s="55"/>
      <c r="I32" s="51"/>
      <c r="J32" s="51">
        <v>2881000</v>
      </c>
      <c r="K32" s="51">
        <f t="shared" si="2"/>
        <v>35000</v>
      </c>
      <c r="L32" s="77">
        <v>4</v>
      </c>
      <c r="M32" s="166">
        <v>14</v>
      </c>
      <c r="N32" s="50" t="s">
        <v>244</v>
      </c>
    </row>
    <row r="33" spans="1:17" ht="78" x14ac:dyDescent="0.3">
      <c r="A33" s="49" t="s">
        <v>150</v>
      </c>
      <c r="B33" s="50" t="s">
        <v>171</v>
      </c>
      <c r="C33" s="50" t="s">
        <v>172</v>
      </c>
      <c r="D33" s="50" t="s">
        <v>173</v>
      </c>
      <c r="E33" s="51">
        <v>30000</v>
      </c>
      <c r="F33" s="52"/>
      <c r="G33" s="51"/>
      <c r="H33" s="55"/>
      <c r="I33" s="51"/>
      <c r="J33" s="51">
        <v>0</v>
      </c>
      <c r="K33" s="51">
        <f t="shared" si="2"/>
        <v>30000</v>
      </c>
      <c r="L33" s="77">
        <v>4</v>
      </c>
      <c r="M33" s="166">
        <v>1</v>
      </c>
      <c r="N33" s="50" t="s">
        <v>239</v>
      </c>
    </row>
    <row r="34" spans="1:17" ht="31.2" x14ac:dyDescent="0.3">
      <c r="A34" s="49"/>
      <c r="B34" s="50"/>
      <c r="C34" s="50"/>
      <c r="D34" s="50" t="s">
        <v>152</v>
      </c>
      <c r="E34" s="51">
        <v>200000</v>
      </c>
      <c r="F34" s="52"/>
      <c r="G34" s="51"/>
      <c r="H34" s="55"/>
      <c r="I34" s="51"/>
      <c r="J34" s="51">
        <v>99600</v>
      </c>
      <c r="K34" s="51">
        <f t="shared" si="2"/>
        <v>100400</v>
      </c>
      <c r="L34" s="77">
        <v>4</v>
      </c>
      <c r="M34" s="166">
        <v>2</v>
      </c>
      <c r="N34" s="50" t="s">
        <v>239</v>
      </c>
    </row>
    <row r="35" spans="1:17" x14ac:dyDescent="0.3">
      <c r="A35" s="49"/>
      <c r="B35" s="50"/>
      <c r="C35" s="50"/>
      <c r="D35" s="50" t="s">
        <v>232</v>
      </c>
      <c r="E35" s="51">
        <v>30000</v>
      </c>
      <c r="F35" s="52"/>
      <c r="G35" s="51"/>
      <c r="H35" s="55"/>
      <c r="I35" s="51"/>
      <c r="J35" s="51"/>
      <c r="K35" s="51">
        <f t="shared" si="2"/>
        <v>30000</v>
      </c>
      <c r="L35" s="77">
        <v>4</v>
      </c>
      <c r="M35" s="166">
        <v>3</v>
      </c>
      <c r="N35" s="50" t="s">
        <v>237</v>
      </c>
    </row>
    <row r="36" spans="1:17" ht="62.4" x14ac:dyDescent="0.3">
      <c r="A36" s="49" t="s">
        <v>150</v>
      </c>
      <c r="B36" s="50" t="s">
        <v>175</v>
      </c>
      <c r="C36" s="50" t="s">
        <v>176</v>
      </c>
      <c r="D36" s="50" t="s">
        <v>178</v>
      </c>
      <c r="E36" s="51">
        <v>50000</v>
      </c>
      <c r="F36" s="52"/>
      <c r="G36" s="51"/>
      <c r="H36" s="55"/>
      <c r="I36" s="51"/>
      <c r="J36" s="51">
        <v>0</v>
      </c>
      <c r="K36" s="51">
        <f t="shared" ref="K36:K37" si="3">E36+G36-I36-J36</f>
        <v>50000</v>
      </c>
      <c r="L36" s="77">
        <v>4</v>
      </c>
      <c r="M36" s="166">
        <v>4</v>
      </c>
      <c r="N36" s="50" t="s">
        <v>239</v>
      </c>
    </row>
    <row r="37" spans="1:17" ht="31.2" x14ac:dyDescent="0.3">
      <c r="A37" s="49"/>
      <c r="B37" s="50"/>
      <c r="C37" s="50"/>
      <c r="D37" s="50" t="s">
        <v>180</v>
      </c>
      <c r="E37" s="51">
        <v>20000</v>
      </c>
      <c r="F37" s="52"/>
      <c r="G37" s="51"/>
      <c r="H37" s="55"/>
      <c r="I37" s="51"/>
      <c r="J37" s="51">
        <v>0</v>
      </c>
      <c r="K37" s="51">
        <f t="shared" si="3"/>
        <v>20000</v>
      </c>
      <c r="L37" s="77">
        <v>4</v>
      </c>
      <c r="M37" s="166">
        <v>5</v>
      </c>
      <c r="N37" s="50" t="s">
        <v>239</v>
      </c>
    </row>
    <row r="38" spans="1:17" ht="93.6" x14ac:dyDescent="0.3">
      <c r="A38" s="49" t="s">
        <v>150</v>
      </c>
      <c r="B38" s="50" t="s">
        <v>192</v>
      </c>
      <c r="C38" s="50" t="s">
        <v>193</v>
      </c>
      <c r="D38" s="50" t="s">
        <v>196</v>
      </c>
      <c r="E38" s="51">
        <v>30000</v>
      </c>
      <c r="F38" s="52"/>
      <c r="G38" s="51"/>
      <c r="H38" s="55"/>
      <c r="I38" s="51"/>
      <c r="J38" s="51">
        <v>30000</v>
      </c>
      <c r="K38" s="51">
        <f t="shared" si="2"/>
        <v>0</v>
      </c>
      <c r="L38" s="77">
        <v>4</v>
      </c>
      <c r="M38" s="166">
        <v>6</v>
      </c>
      <c r="N38" s="50" t="s">
        <v>239</v>
      </c>
    </row>
    <row r="39" spans="1:17" ht="46.8" x14ac:dyDescent="0.3">
      <c r="A39" s="49" t="s">
        <v>150</v>
      </c>
      <c r="B39" s="50" t="s">
        <v>197</v>
      </c>
      <c r="C39" s="50" t="s">
        <v>198</v>
      </c>
      <c r="D39" s="50" t="s">
        <v>199</v>
      </c>
      <c r="E39" s="51">
        <v>50000</v>
      </c>
      <c r="F39" s="52"/>
      <c r="G39" s="51"/>
      <c r="H39" s="55"/>
      <c r="I39" s="51"/>
      <c r="J39" s="51"/>
      <c r="K39" s="51">
        <f t="shared" ref="K39:K49" si="4">E39+G39-I39-J39</f>
        <v>50000</v>
      </c>
      <c r="L39" s="77">
        <v>4</v>
      </c>
      <c r="M39" s="166">
        <v>7</v>
      </c>
      <c r="N39" s="50" t="s">
        <v>244</v>
      </c>
    </row>
    <row r="40" spans="1:17" x14ac:dyDescent="0.3">
      <c r="A40" s="49"/>
      <c r="B40" s="50"/>
      <c r="C40" s="50"/>
      <c r="D40" s="50" t="s">
        <v>200</v>
      </c>
      <c r="E40" s="51">
        <v>32000</v>
      </c>
      <c r="F40" s="52"/>
      <c r="G40" s="51"/>
      <c r="H40" s="55"/>
      <c r="I40" s="51"/>
      <c r="J40" s="51">
        <v>32000</v>
      </c>
      <c r="K40" s="51">
        <f t="shared" si="4"/>
        <v>0</v>
      </c>
      <c r="L40" s="77">
        <v>4</v>
      </c>
      <c r="M40" s="166">
        <v>14</v>
      </c>
      <c r="N40" s="50" t="s">
        <v>244</v>
      </c>
    </row>
    <row r="41" spans="1:17" x14ac:dyDescent="0.3">
      <c r="A41" s="49"/>
      <c r="B41" s="50"/>
      <c r="C41" s="50"/>
      <c r="D41" s="50" t="s">
        <v>201</v>
      </c>
      <c r="E41" s="51">
        <v>200000</v>
      </c>
      <c r="F41" s="52"/>
      <c r="G41" s="51"/>
      <c r="H41" s="55"/>
      <c r="I41" s="51"/>
      <c r="J41" s="51">
        <v>198000</v>
      </c>
      <c r="K41" s="51">
        <f t="shared" si="4"/>
        <v>2000</v>
      </c>
      <c r="L41" s="77">
        <v>4</v>
      </c>
      <c r="M41" s="166">
        <v>14</v>
      </c>
      <c r="N41" s="50" t="s">
        <v>244</v>
      </c>
    </row>
    <row r="42" spans="1:17" ht="46.8" x14ac:dyDescent="0.3">
      <c r="A42" s="49" t="s">
        <v>150</v>
      </c>
      <c r="B42" s="50" t="s">
        <v>197</v>
      </c>
      <c r="C42" s="50" t="s">
        <v>207</v>
      </c>
      <c r="D42" s="50" t="s">
        <v>151</v>
      </c>
      <c r="E42" s="51">
        <v>100000</v>
      </c>
      <c r="F42" s="52"/>
      <c r="G42" s="51"/>
      <c r="H42" s="55"/>
      <c r="I42" s="51"/>
      <c r="J42" s="51">
        <v>9100</v>
      </c>
      <c r="K42" s="51">
        <f t="shared" si="4"/>
        <v>90900</v>
      </c>
      <c r="L42" s="77">
        <v>4</v>
      </c>
      <c r="M42" s="166">
        <v>8</v>
      </c>
      <c r="N42" s="50" t="s">
        <v>244</v>
      </c>
    </row>
    <row r="43" spans="1:17" x14ac:dyDescent="0.3">
      <c r="A43" s="49"/>
      <c r="B43" s="50"/>
      <c r="C43" s="50"/>
      <c r="D43" s="50" t="s">
        <v>202</v>
      </c>
      <c r="E43" s="51">
        <v>48000</v>
      </c>
      <c r="F43" s="52"/>
      <c r="G43" s="51"/>
      <c r="H43" s="55"/>
      <c r="I43" s="51"/>
      <c r="J43" s="51">
        <v>48000</v>
      </c>
      <c r="K43" s="51">
        <f t="shared" si="4"/>
        <v>0</v>
      </c>
      <c r="L43" s="77">
        <v>4</v>
      </c>
      <c r="M43" s="166">
        <v>8</v>
      </c>
      <c r="N43" s="50" t="s">
        <v>244</v>
      </c>
    </row>
    <row r="44" spans="1:17" x14ac:dyDescent="0.3">
      <c r="A44" s="49"/>
      <c r="B44" s="50"/>
      <c r="C44" s="50"/>
      <c r="D44" s="50" t="s">
        <v>203</v>
      </c>
      <c r="E44" s="51">
        <v>50000</v>
      </c>
      <c r="F44" s="52"/>
      <c r="G44" s="51"/>
      <c r="H44" s="55"/>
      <c r="I44" s="51"/>
      <c r="J44" s="51">
        <v>43700</v>
      </c>
      <c r="K44" s="51">
        <f t="shared" si="4"/>
        <v>6300</v>
      </c>
      <c r="L44" s="77">
        <v>4</v>
      </c>
      <c r="M44" s="166">
        <v>8</v>
      </c>
      <c r="N44" s="50" t="s">
        <v>244</v>
      </c>
    </row>
    <row r="45" spans="1:17" ht="31.2" x14ac:dyDescent="0.3">
      <c r="A45" s="49"/>
      <c r="B45" s="50"/>
      <c r="C45" s="50"/>
      <c r="D45" s="50" t="s">
        <v>204</v>
      </c>
      <c r="E45" s="51">
        <v>50000</v>
      </c>
      <c r="F45" s="52"/>
      <c r="G45" s="51"/>
      <c r="H45" s="55"/>
      <c r="I45" s="51"/>
      <c r="J45" s="51">
        <v>0</v>
      </c>
      <c r="K45" s="51">
        <f t="shared" si="4"/>
        <v>50000</v>
      </c>
      <c r="L45" s="77">
        <v>4</v>
      </c>
      <c r="M45" s="166">
        <v>8</v>
      </c>
      <c r="N45" s="50" t="s">
        <v>244</v>
      </c>
    </row>
    <row r="46" spans="1:17" x14ac:dyDescent="0.3">
      <c r="A46" s="49"/>
      <c r="B46" s="50"/>
      <c r="C46" s="50"/>
      <c r="D46" s="50" t="s">
        <v>205</v>
      </c>
      <c r="E46" s="51">
        <v>50000</v>
      </c>
      <c r="F46" s="52"/>
      <c r="G46" s="51"/>
      <c r="H46" s="55"/>
      <c r="I46" s="51"/>
      <c r="J46" s="51">
        <v>49850</v>
      </c>
      <c r="K46" s="51">
        <f t="shared" si="4"/>
        <v>150</v>
      </c>
      <c r="L46" s="77">
        <v>4</v>
      </c>
      <c r="M46" s="166">
        <v>8</v>
      </c>
      <c r="N46" s="50" t="s">
        <v>244</v>
      </c>
    </row>
    <row r="47" spans="1:17" ht="31.2" x14ac:dyDescent="0.3">
      <c r="A47" s="49"/>
      <c r="B47" s="50"/>
      <c r="C47" s="50"/>
      <c r="D47" s="50" t="s">
        <v>206</v>
      </c>
      <c r="E47" s="51">
        <v>35000</v>
      </c>
      <c r="F47" s="52"/>
      <c r="G47" s="51"/>
      <c r="H47" s="55"/>
      <c r="I47" s="51"/>
      <c r="J47" s="51">
        <v>34400</v>
      </c>
      <c r="K47" s="51">
        <f t="shared" si="4"/>
        <v>600</v>
      </c>
      <c r="L47" s="77">
        <v>4</v>
      </c>
      <c r="M47" s="166">
        <v>8</v>
      </c>
      <c r="N47" s="50" t="s">
        <v>244</v>
      </c>
    </row>
    <row r="48" spans="1:17" s="43" customFormat="1" ht="31.2" x14ac:dyDescent="0.3">
      <c r="A48" s="64" t="s">
        <v>233</v>
      </c>
      <c r="B48" s="65" t="s">
        <v>17</v>
      </c>
      <c r="C48" s="65" t="s">
        <v>17</v>
      </c>
      <c r="D48" s="65" t="s">
        <v>72</v>
      </c>
      <c r="E48" s="66">
        <v>7930000</v>
      </c>
      <c r="F48" s="132"/>
      <c r="G48" s="66"/>
      <c r="H48" s="133">
        <v>9.8360655737704916E-2</v>
      </c>
      <c r="I48" s="66">
        <v>10000</v>
      </c>
      <c r="J48" s="66">
        <v>7602900</v>
      </c>
      <c r="K48" s="66">
        <f t="shared" si="4"/>
        <v>317100</v>
      </c>
      <c r="L48" s="78">
        <v>4</v>
      </c>
      <c r="M48" s="168">
        <v>9</v>
      </c>
      <c r="N48" s="65" t="s">
        <v>239</v>
      </c>
      <c r="Q48" s="134"/>
    </row>
    <row r="49" spans="1:14" s="43" customFormat="1" ht="31.2" x14ac:dyDescent="0.3">
      <c r="A49" s="64"/>
      <c r="B49" s="65"/>
      <c r="C49" s="65"/>
      <c r="D49" s="65" t="s">
        <v>73</v>
      </c>
      <c r="E49" s="66">
        <v>2270000</v>
      </c>
      <c r="F49" s="132"/>
      <c r="G49" s="66"/>
      <c r="H49" s="68"/>
      <c r="I49" s="66"/>
      <c r="J49" s="66">
        <v>2160800</v>
      </c>
      <c r="K49" s="66">
        <f t="shared" si="4"/>
        <v>109200</v>
      </c>
      <c r="L49" s="78">
        <v>4</v>
      </c>
      <c r="M49" s="168">
        <v>10</v>
      </c>
      <c r="N49" s="65" t="s">
        <v>239</v>
      </c>
    </row>
    <row r="50" spans="1:14" s="43" customFormat="1" ht="31.2" x14ac:dyDescent="0.3">
      <c r="A50" s="64"/>
      <c r="B50" s="65"/>
      <c r="C50" s="65"/>
      <c r="D50" s="65" t="s">
        <v>223</v>
      </c>
      <c r="E50" s="66">
        <v>42000</v>
      </c>
      <c r="F50" s="67">
        <v>9.8360655737704916E-2</v>
      </c>
      <c r="G50" s="66">
        <v>10000</v>
      </c>
      <c r="H50" s="68"/>
      <c r="I50" s="66"/>
      <c r="J50" s="66">
        <v>51000</v>
      </c>
      <c r="K50" s="66">
        <f t="shared" ref="K50:K54" si="5">E50+G50-I50-J50</f>
        <v>1000</v>
      </c>
      <c r="L50" s="78">
        <v>4</v>
      </c>
      <c r="M50" s="168">
        <v>11</v>
      </c>
      <c r="N50" s="65" t="s">
        <v>239</v>
      </c>
    </row>
    <row r="51" spans="1:14" s="43" customFormat="1" ht="31.2" x14ac:dyDescent="0.3">
      <c r="A51" s="64"/>
      <c r="B51" s="65"/>
      <c r="C51" s="65"/>
      <c r="D51" s="65" t="s">
        <v>75</v>
      </c>
      <c r="E51" s="66">
        <v>200000</v>
      </c>
      <c r="F51" s="132"/>
      <c r="G51" s="66"/>
      <c r="H51" s="68"/>
      <c r="I51" s="66"/>
      <c r="J51" s="66">
        <v>133800</v>
      </c>
      <c r="K51" s="66">
        <f t="shared" si="5"/>
        <v>66200</v>
      </c>
      <c r="L51" s="78">
        <v>4</v>
      </c>
      <c r="M51" s="168">
        <v>12</v>
      </c>
      <c r="N51" s="65" t="s">
        <v>239</v>
      </c>
    </row>
    <row r="52" spans="1:14" ht="31.2" x14ac:dyDescent="0.3">
      <c r="A52" s="49"/>
      <c r="B52" s="50"/>
      <c r="C52" s="50"/>
      <c r="D52" s="50" t="s">
        <v>76</v>
      </c>
      <c r="E52" s="51">
        <v>150000</v>
      </c>
      <c r="F52" s="52"/>
      <c r="G52" s="51"/>
      <c r="H52" s="55"/>
      <c r="I52" s="51"/>
      <c r="J52" s="51">
        <v>150000</v>
      </c>
      <c r="K52" s="51">
        <f t="shared" si="5"/>
        <v>0</v>
      </c>
      <c r="L52" s="77">
        <v>4</v>
      </c>
      <c r="M52" s="166">
        <v>13</v>
      </c>
      <c r="N52" s="50" t="s">
        <v>239</v>
      </c>
    </row>
    <row r="53" spans="1:14" ht="31.2" x14ac:dyDescent="0.3">
      <c r="A53" s="49"/>
      <c r="B53" s="50"/>
      <c r="C53" s="50"/>
      <c r="D53" s="50" t="s">
        <v>225</v>
      </c>
      <c r="E53" s="51">
        <v>30000</v>
      </c>
      <c r="F53" s="52"/>
      <c r="G53" s="51"/>
      <c r="H53" s="55"/>
      <c r="I53" s="51"/>
      <c r="J53" s="51">
        <v>30000</v>
      </c>
      <c r="K53" s="51">
        <f t="shared" si="5"/>
        <v>0</v>
      </c>
      <c r="L53" s="77">
        <v>4</v>
      </c>
      <c r="M53" s="166">
        <v>14</v>
      </c>
      <c r="N53" s="50" t="s">
        <v>239</v>
      </c>
    </row>
    <row r="54" spans="1:14" ht="31.2" x14ac:dyDescent="0.3">
      <c r="A54" s="49"/>
      <c r="B54" s="50"/>
      <c r="C54" s="50"/>
      <c r="D54" s="50" t="s">
        <v>224</v>
      </c>
      <c r="E54" s="51">
        <v>20000</v>
      </c>
      <c r="F54" s="52"/>
      <c r="G54" s="51"/>
      <c r="H54" s="55"/>
      <c r="I54" s="51"/>
      <c r="J54" s="51">
        <v>20000</v>
      </c>
      <c r="K54" s="51">
        <f t="shared" si="5"/>
        <v>0</v>
      </c>
      <c r="L54" s="77">
        <v>4</v>
      </c>
      <c r="M54" s="166">
        <v>13</v>
      </c>
      <c r="N54" s="50" t="s">
        <v>239</v>
      </c>
    </row>
    <row r="55" spans="1:14" ht="16.2" thickBot="1" x14ac:dyDescent="0.35">
      <c r="A55" s="80"/>
      <c r="B55" s="81"/>
      <c r="C55" s="81"/>
      <c r="D55" s="81"/>
      <c r="E55" s="84">
        <f>SUM(E3:E54)</f>
        <v>18991950</v>
      </c>
      <c r="F55" s="84"/>
      <c r="G55" s="84">
        <f t="shared" ref="G55:K55" si="6">SUM(G3:G54)</f>
        <v>525000</v>
      </c>
      <c r="H55" s="84"/>
      <c r="I55" s="84">
        <f t="shared" si="6"/>
        <v>10000</v>
      </c>
      <c r="J55" s="84">
        <f t="shared" si="6"/>
        <v>18325038.609999999</v>
      </c>
      <c r="K55" s="84">
        <f t="shared" si="6"/>
        <v>1181911.3899999999</v>
      </c>
      <c r="L55" s="89"/>
      <c r="M55" s="169"/>
      <c r="N55" s="93"/>
    </row>
    <row r="56" spans="1:14" ht="16.2" thickTop="1" x14ac:dyDescent="0.3"/>
  </sheetData>
  <mergeCells count="3">
    <mergeCell ref="F2:G2"/>
    <mergeCell ref="H2:I2"/>
    <mergeCell ref="A1:M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view="pageBreakPreview" zoomScale="80" zoomScaleNormal="120" zoomScaleSheetLayoutView="80" workbookViewId="0">
      <pane ySplit="2" topLeftCell="A3" activePane="bottomLeft" state="frozen"/>
      <selection pane="bottomLeft" activeCell="A3" sqref="A3:C3"/>
    </sheetView>
  </sheetViews>
  <sheetFormatPr defaultColWidth="9" defaultRowHeight="15.6" x14ac:dyDescent="0.3"/>
  <cols>
    <col min="1" max="1" width="7.3984375" style="39" bestFit="1" customWidth="1"/>
    <col min="2" max="2" width="9.5" style="40" bestFit="1" customWidth="1"/>
    <col min="3" max="3" width="7.3984375" style="40" bestFit="1" customWidth="1"/>
    <col min="4" max="4" width="20.5" style="40" bestFit="1" customWidth="1"/>
    <col min="5" max="5" width="11.3984375" style="41" bestFit="1" customWidth="1"/>
    <col min="6" max="6" width="3.3984375" style="146" customWidth="1"/>
    <col min="7" max="7" width="9.09765625" style="41" bestFit="1" customWidth="1"/>
    <col min="8" max="8" width="3.69921875" style="42" bestFit="1" customWidth="1"/>
    <col min="9" max="9" width="9.8984375" style="41" bestFit="1" customWidth="1"/>
    <col min="10" max="10" width="10.5" style="41" bestFit="1" customWidth="1"/>
    <col min="11" max="11" width="10.3984375" style="41" bestFit="1" customWidth="1"/>
    <col min="12" max="12" width="8.09765625" style="40" customWidth="1"/>
    <col min="13" max="13" width="8.19921875" style="43" customWidth="1"/>
    <col min="14" max="14" width="4.69921875" style="135" customWidth="1"/>
    <col min="15" max="16384" width="9" style="43"/>
  </cols>
  <sheetData>
    <row r="1" spans="1:14" x14ac:dyDescent="0.3">
      <c r="A1" s="191" t="s">
        <v>243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s="140" customFormat="1" ht="31.2" x14ac:dyDescent="0.25">
      <c r="A2" s="136" t="s">
        <v>149</v>
      </c>
      <c r="B2" s="136" t="s">
        <v>114</v>
      </c>
      <c r="C2" s="136" t="s">
        <v>81</v>
      </c>
      <c r="D2" s="136" t="s">
        <v>82</v>
      </c>
      <c r="E2" s="137" t="s">
        <v>84</v>
      </c>
      <c r="F2" s="190" t="s">
        <v>85</v>
      </c>
      <c r="G2" s="190"/>
      <c r="H2" s="190" t="s">
        <v>86</v>
      </c>
      <c r="I2" s="190"/>
      <c r="J2" s="137" t="s">
        <v>87</v>
      </c>
      <c r="K2" s="137" t="s">
        <v>88</v>
      </c>
      <c r="L2" s="136" t="s">
        <v>113</v>
      </c>
      <c r="M2" s="139" t="s">
        <v>89</v>
      </c>
      <c r="N2" s="136" t="s">
        <v>236</v>
      </c>
    </row>
    <row r="3" spans="1:14" ht="46.8" x14ac:dyDescent="0.3">
      <c r="A3" s="64" t="s">
        <v>0</v>
      </c>
      <c r="B3" s="65" t="s">
        <v>115</v>
      </c>
      <c r="C3" s="65" t="s">
        <v>0</v>
      </c>
      <c r="D3" s="65" t="s">
        <v>90</v>
      </c>
      <c r="E3" s="66">
        <v>514080</v>
      </c>
      <c r="F3" s="132"/>
      <c r="G3" s="66"/>
      <c r="H3" s="133"/>
      <c r="I3" s="66"/>
      <c r="J3" s="66">
        <v>514080</v>
      </c>
      <c r="K3" s="66">
        <f>E3+G3-I3-J3</f>
        <v>0</v>
      </c>
      <c r="L3" s="65">
        <v>5</v>
      </c>
      <c r="M3" s="69">
        <v>10</v>
      </c>
      <c r="N3" s="65" t="s">
        <v>239</v>
      </c>
    </row>
    <row r="4" spans="1:14" ht="46.8" x14ac:dyDescent="0.3">
      <c r="A4" s="64"/>
      <c r="B4" s="65"/>
      <c r="C4" s="65"/>
      <c r="D4" s="65" t="s">
        <v>91</v>
      </c>
      <c r="E4" s="66">
        <v>42120</v>
      </c>
      <c r="F4" s="132"/>
      <c r="G4" s="66"/>
      <c r="H4" s="68"/>
      <c r="I4" s="66"/>
      <c r="J4" s="66">
        <v>42120</v>
      </c>
      <c r="K4" s="66">
        <f t="shared" ref="K4:K7" si="0">E4+G4-I4-J4</f>
        <v>0</v>
      </c>
      <c r="L4" s="65">
        <v>5</v>
      </c>
      <c r="M4" s="69">
        <v>10</v>
      </c>
      <c r="N4" s="65" t="s">
        <v>239</v>
      </c>
    </row>
    <row r="5" spans="1:14" ht="46.8" x14ac:dyDescent="0.3">
      <c r="A5" s="64"/>
      <c r="B5" s="65"/>
      <c r="C5" s="65"/>
      <c r="D5" s="65" t="s">
        <v>20</v>
      </c>
      <c r="E5" s="66">
        <v>42120</v>
      </c>
      <c r="F5" s="132"/>
      <c r="G5" s="66"/>
      <c r="H5" s="68"/>
      <c r="I5" s="66"/>
      <c r="J5" s="66">
        <v>42120</v>
      </c>
      <c r="K5" s="66">
        <f t="shared" si="0"/>
        <v>0</v>
      </c>
      <c r="L5" s="65">
        <v>5</v>
      </c>
      <c r="M5" s="69">
        <v>10</v>
      </c>
      <c r="N5" s="65" t="s">
        <v>239</v>
      </c>
    </row>
    <row r="6" spans="1:14" ht="46.8" x14ac:dyDescent="0.3">
      <c r="A6" s="64"/>
      <c r="B6" s="65"/>
      <c r="C6" s="65"/>
      <c r="D6" s="65" t="s">
        <v>92</v>
      </c>
      <c r="E6" s="66">
        <v>86400</v>
      </c>
      <c r="F6" s="132"/>
      <c r="G6" s="66"/>
      <c r="H6" s="68"/>
      <c r="I6" s="66"/>
      <c r="J6" s="66">
        <v>86400</v>
      </c>
      <c r="K6" s="66">
        <f t="shared" si="0"/>
        <v>0</v>
      </c>
      <c r="L6" s="65">
        <v>5</v>
      </c>
      <c r="M6" s="69">
        <v>10</v>
      </c>
      <c r="N6" s="65" t="s">
        <v>239</v>
      </c>
    </row>
    <row r="7" spans="1:14" ht="46.8" x14ac:dyDescent="0.3">
      <c r="A7" s="64"/>
      <c r="B7" s="65"/>
      <c r="C7" s="65"/>
      <c r="D7" s="65" t="s">
        <v>93</v>
      </c>
      <c r="E7" s="66">
        <v>2923200</v>
      </c>
      <c r="F7" s="132"/>
      <c r="G7" s="66"/>
      <c r="H7" s="68"/>
      <c r="I7" s="66"/>
      <c r="J7" s="66">
        <v>2923200</v>
      </c>
      <c r="K7" s="66">
        <f t="shared" si="0"/>
        <v>0</v>
      </c>
      <c r="L7" s="65">
        <v>5</v>
      </c>
      <c r="M7" s="69">
        <v>10</v>
      </c>
      <c r="N7" s="65" t="s">
        <v>239</v>
      </c>
    </row>
    <row r="8" spans="1:14" ht="46.8" x14ac:dyDescent="0.3">
      <c r="A8" s="64"/>
      <c r="B8" s="65"/>
      <c r="C8" s="65"/>
      <c r="D8" s="65" t="s">
        <v>24</v>
      </c>
      <c r="E8" s="66">
        <v>1500000</v>
      </c>
      <c r="F8" s="132"/>
      <c r="G8" s="66"/>
      <c r="H8" s="133">
        <v>8.1967213114754092E-2</v>
      </c>
      <c r="I8" s="66">
        <v>280000</v>
      </c>
      <c r="J8" s="66">
        <v>996900</v>
      </c>
      <c r="K8" s="66">
        <f>E8+G8-I8-J8</f>
        <v>223100</v>
      </c>
      <c r="L8" s="65">
        <v>5</v>
      </c>
      <c r="M8" s="69">
        <v>10</v>
      </c>
      <c r="N8" s="65" t="s">
        <v>239</v>
      </c>
    </row>
    <row r="9" spans="1:14" ht="46.8" x14ac:dyDescent="0.3">
      <c r="A9" s="64"/>
      <c r="B9" s="65"/>
      <c r="C9" s="65"/>
      <c r="D9" s="65" t="s">
        <v>94</v>
      </c>
      <c r="E9" s="66">
        <v>84000</v>
      </c>
      <c r="F9" s="132"/>
      <c r="G9" s="66"/>
      <c r="H9" s="68"/>
      <c r="I9" s="66"/>
      <c r="J9" s="66">
        <v>84000</v>
      </c>
      <c r="K9" s="66">
        <f t="shared" ref="K9:K68" si="1">E9+G9-I9-J9</f>
        <v>0</v>
      </c>
      <c r="L9" s="65">
        <v>5</v>
      </c>
      <c r="M9" s="69">
        <v>10</v>
      </c>
      <c r="N9" s="65" t="s">
        <v>239</v>
      </c>
    </row>
    <row r="10" spans="1:14" ht="46.8" x14ac:dyDescent="0.3">
      <c r="A10" s="64"/>
      <c r="B10" s="65"/>
      <c r="C10" s="65"/>
      <c r="D10" s="65" t="s">
        <v>95</v>
      </c>
      <c r="E10" s="66">
        <v>126000</v>
      </c>
      <c r="F10" s="132"/>
      <c r="G10" s="66"/>
      <c r="H10" s="68"/>
      <c r="I10" s="66"/>
      <c r="J10" s="66">
        <v>84000</v>
      </c>
      <c r="K10" s="66">
        <f t="shared" si="1"/>
        <v>42000</v>
      </c>
      <c r="L10" s="65">
        <v>5</v>
      </c>
      <c r="M10" s="69">
        <v>10</v>
      </c>
      <c r="N10" s="65" t="s">
        <v>239</v>
      </c>
    </row>
    <row r="11" spans="1:14" ht="46.8" x14ac:dyDescent="0.3">
      <c r="A11" s="64"/>
      <c r="B11" s="65"/>
      <c r="C11" s="65"/>
      <c r="D11" s="65" t="s">
        <v>96</v>
      </c>
      <c r="E11" s="66">
        <v>398000</v>
      </c>
      <c r="F11" s="132"/>
      <c r="G11" s="66"/>
      <c r="H11" s="68"/>
      <c r="I11" s="66"/>
      <c r="J11" s="66">
        <v>331200</v>
      </c>
      <c r="K11" s="66">
        <f t="shared" si="1"/>
        <v>66800</v>
      </c>
      <c r="L11" s="65">
        <v>5</v>
      </c>
      <c r="M11" s="69">
        <v>10</v>
      </c>
      <c r="N11" s="65" t="s">
        <v>239</v>
      </c>
    </row>
    <row r="12" spans="1:14" ht="46.8" x14ac:dyDescent="0.3">
      <c r="A12" s="64"/>
      <c r="B12" s="65"/>
      <c r="C12" s="65"/>
      <c r="D12" s="65" t="s">
        <v>97</v>
      </c>
      <c r="E12" s="66">
        <v>40000</v>
      </c>
      <c r="F12" s="132"/>
      <c r="G12" s="66"/>
      <c r="H12" s="68"/>
      <c r="I12" s="66"/>
      <c r="J12" s="66">
        <v>28220</v>
      </c>
      <c r="K12" s="66">
        <f t="shared" si="1"/>
        <v>11780</v>
      </c>
      <c r="L12" s="65">
        <v>5</v>
      </c>
      <c r="M12" s="69">
        <v>10</v>
      </c>
      <c r="N12" s="65" t="s">
        <v>239</v>
      </c>
    </row>
    <row r="13" spans="1:14" ht="46.8" x14ac:dyDescent="0.3">
      <c r="A13" s="64"/>
      <c r="B13" s="65"/>
      <c r="C13" s="65"/>
      <c r="D13" s="65" t="s">
        <v>98</v>
      </c>
      <c r="E13" s="66">
        <v>10000</v>
      </c>
      <c r="F13" s="67">
        <v>0.13114754098360656</v>
      </c>
      <c r="G13" s="66">
        <v>90000</v>
      </c>
      <c r="H13" s="68"/>
      <c r="I13" s="66"/>
      <c r="J13" s="66">
        <v>94900</v>
      </c>
      <c r="K13" s="66">
        <f t="shared" si="1"/>
        <v>5100</v>
      </c>
      <c r="L13" s="65">
        <v>5</v>
      </c>
      <c r="M13" s="69">
        <v>10</v>
      </c>
      <c r="N13" s="65" t="s">
        <v>239</v>
      </c>
    </row>
    <row r="14" spans="1:14" ht="46.8" x14ac:dyDescent="0.3">
      <c r="A14" s="64"/>
      <c r="B14" s="65"/>
      <c r="C14" s="65"/>
      <c r="D14" s="65" t="s">
        <v>99</v>
      </c>
      <c r="E14" s="66">
        <v>100000</v>
      </c>
      <c r="F14" s="132"/>
      <c r="G14" s="66"/>
      <c r="H14" s="133">
        <v>1.6393442622950821E-2</v>
      </c>
      <c r="I14" s="66">
        <v>80000</v>
      </c>
      <c r="J14" s="66">
        <v>0</v>
      </c>
      <c r="K14" s="66">
        <f t="shared" si="1"/>
        <v>20000</v>
      </c>
      <c r="L14" s="65">
        <v>5</v>
      </c>
      <c r="M14" s="69">
        <v>10</v>
      </c>
      <c r="N14" s="65" t="s">
        <v>239</v>
      </c>
    </row>
    <row r="15" spans="1:14" ht="46.8" x14ac:dyDescent="0.3">
      <c r="A15" s="64"/>
      <c r="B15" s="65"/>
      <c r="C15" s="65"/>
      <c r="D15" s="65" t="s">
        <v>100</v>
      </c>
      <c r="E15" s="66">
        <v>10000</v>
      </c>
      <c r="F15" s="132"/>
      <c r="G15" s="66"/>
      <c r="H15" s="68"/>
      <c r="I15" s="66"/>
      <c r="J15" s="66">
        <v>0</v>
      </c>
      <c r="K15" s="66">
        <f t="shared" si="1"/>
        <v>10000</v>
      </c>
      <c r="L15" s="65">
        <v>5</v>
      </c>
      <c r="M15" s="69">
        <v>10</v>
      </c>
      <c r="N15" s="65" t="s">
        <v>239</v>
      </c>
    </row>
    <row r="16" spans="1:14" ht="46.8" x14ac:dyDescent="0.3">
      <c r="A16" s="64"/>
      <c r="B16" s="65"/>
      <c r="C16" s="65"/>
      <c r="D16" s="65" t="s">
        <v>33</v>
      </c>
      <c r="E16" s="66">
        <v>126000</v>
      </c>
      <c r="F16" s="132"/>
      <c r="G16" s="66"/>
      <c r="H16" s="68"/>
      <c r="I16" s="66"/>
      <c r="J16" s="66">
        <v>84000</v>
      </c>
      <c r="K16" s="66">
        <f t="shared" si="1"/>
        <v>42000</v>
      </c>
      <c r="L16" s="65">
        <v>5</v>
      </c>
      <c r="M16" s="69">
        <v>10</v>
      </c>
      <c r="N16" s="65" t="s">
        <v>239</v>
      </c>
    </row>
    <row r="17" spans="1:14" ht="46.8" x14ac:dyDescent="0.3">
      <c r="A17" s="64"/>
      <c r="B17" s="65"/>
      <c r="C17" s="65"/>
      <c r="D17" s="65" t="s">
        <v>101</v>
      </c>
      <c r="E17" s="66">
        <v>35000</v>
      </c>
      <c r="F17" s="132"/>
      <c r="G17" s="66"/>
      <c r="H17" s="68"/>
      <c r="I17" s="66"/>
      <c r="J17" s="66">
        <v>5900</v>
      </c>
      <c r="K17" s="66">
        <f t="shared" si="1"/>
        <v>29100</v>
      </c>
      <c r="L17" s="65">
        <v>5</v>
      </c>
      <c r="M17" s="69">
        <v>10</v>
      </c>
      <c r="N17" s="65" t="s">
        <v>239</v>
      </c>
    </row>
    <row r="18" spans="1:14" ht="46.8" x14ac:dyDescent="0.3">
      <c r="A18" s="64"/>
      <c r="B18" s="65"/>
      <c r="C18" s="65"/>
      <c r="D18" s="65" t="s">
        <v>102</v>
      </c>
      <c r="E18" s="66">
        <v>80000</v>
      </c>
      <c r="F18" s="67">
        <v>8.1967213114754092E-2</v>
      </c>
      <c r="G18" s="66">
        <v>50000</v>
      </c>
      <c r="H18" s="68"/>
      <c r="I18" s="66"/>
      <c r="J18" s="66">
        <v>94027.04</v>
      </c>
      <c r="K18" s="66">
        <f t="shared" si="1"/>
        <v>35972.960000000006</v>
      </c>
      <c r="L18" s="65">
        <v>5</v>
      </c>
      <c r="M18" s="69">
        <v>10</v>
      </c>
      <c r="N18" s="65" t="s">
        <v>239</v>
      </c>
    </row>
    <row r="19" spans="1:14" ht="46.8" x14ac:dyDescent="0.3">
      <c r="A19" s="64"/>
      <c r="B19" s="65"/>
      <c r="C19" s="65"/>
      <c r="D19" s="65" t="s">
        <v>103</v>
      </c>
      <c r="E19" s="66">
        <v>5000</v>
      </c>
      <c r="F19" s="132"/>
      <c r="G19" s="66"/>
      <c r="H19" s="68"/>
      <c r="I19" s="66"/>
      <c r="J19" s="66">
        <v>0</v>
      </c>
      <c r="K19" s="66">
        <f t="shared" si="1"/>
        <v>5000</v>
      </c>
      <c r="L19" s="65">
        <v>5</v>
      </c>
      <c r="M19" s="69">
        <v>10</v>
      </c>
      <c r="N19" s="65" t="s">
        <v>239</v>
      </c>
    </row>
    <row r="20" spans="1:14" ht="46.8" x14ac:dyDescent="0.3">
      <c r="A20" s="64"/>
      <c r="B20" s="65"/>
      <c r="C20" s="65"/>
      <c r="D20" s="65" t="s">
        <v>104</v>
      </c>
      <c r="E20" s="66">
        <v>50000</v>
      </c>
      <c r="F20" s="132"/>
      <c r="G20" s="66"/>
      <c r="H20" s="68"/>
      <c r="I20" s="66"/>
      <c r="J20" s="66">
        <v>13667.34</v>
      </c>
      <c r="K20" s="66">
        <f t="shared" si="1"/>
        <v>36332.660000000003</v>
      </c>
      <c r="L20" s="65">
        <v>5</v>
      </c>
      <c r="M20" s="69">
        <v>10</v>
      </c>
      <c r="N20" s="65" t="s">
        <v>239</v>
      </c>
    </row>
    <row r="21" spans="1:14" ht="46.8" x14ac:dyDescent="0.3">
      <c r="A21" s="64"/>
      <c r="B21" s="65"/>
      <c r="C21" s="65"/>
      <c r="D21" s="65" t="s">
        <v>105</v>
      </c>
      <c r="E21" s="66">
        <v>10000</v>
      </c>
      <c r="F21" s="132"/>
      <c r="G21" s="66"/>
      <c r="H21" s="68"/>
      <c r="I21" s="66"/>
      <c r="J21" s="66">
        <v>0</v>
      </c>
      <c r="K21" s="66">
        <f t="shared" si="1"/>
        <v>10000</v>
      </c>
      <c r="L21" s="65">
        <v>5</v>
      </c>
      <c r="M21" s="69">
        <v>10</v>
      </c>
      <c r="N21" s="65" t="s">
        <v>239</v>
      </c>
    </row>
    <row r="22" spans="1:14" ht="46.8" x14ac:dyDescent="0.3">
      <c r="A22" s="64"/>
      <c r="B22" s="65"/>
      <c r="C22" s="65"/>
      <c r="D22" s="65" t="s">
        <v>106</v>
      </c>
      <c r="E22" s="66">
        <v>140000</v>
      </c>
      <c r="F22" s="67">
        <v>1.6393442622950821E-2</v>
      </c>
      <c r="G22" s="66">
        <v>10000</v>
      </c>
      <c r="H22" s="133">
        <v>6.5573770491803282E-2</v>
      </c>
      <c r="I22" s="66">
        <v>50000</v>
      </c>
      <c r="J22" s="66">
        <v>45906.39</v>
      </c>
      <c r="K22" s="66">
        <f t="shared" si="1"/>
        <v>54093.61</v>
      </c>
      <c r="L22" s="65">
        <v>5</v>
      </c>
      <c r="M22" s="69">
        <v>10</v>
      </c>
      <c r="N22" s="65" t="s">
        <v>239</v>
      </c>
    </row>
    <row r="23" spans="1:14" ht="46.8" x14ac:dyDescent="0.3">
      <c r="A23" s="64"/>
      <c r="B23" s="65"/>
      <c r="C23" s="65"/>
      <c r="D23" s="65" t="s">
        <v>107</v>
      </c>
      <c r="E23" s="66">
        <v>5000</v>
      </c>
      <c r="F23" s="132"/>
      <c r="G23" s="66"/>
      <c r="H23" s="68"/>
      <c r="I23" s="66"/>
      <c r="J23" s="66">
        <v>900</v>
      </c>
      <c r="K23" s="66">
        <f t="shared" si="1"/>
        <v>4100</v>
      </c>
      <c r="L23" s="65">
        <v>5</v>
      </c>
      <c r="M23" s="69">
        <v>10</v>
      </c>
      <c r="N23" s="65" t="s">
        <v>239</v>
      </c>
    </row>
    <row r="24" spans="1:14" ht="46.8" x14ac:dyDescent="0.3">
      <c r="A24" s="64"/>
      <c r="B24" s="65"/>
      <c r="C24" s="65"/>
      <c r="D24" s="65" t="s">
        <v>108</v>
      </c>
      <c r="E24" s="66">
        <v>20000</v>
      </c>
      <c r="F24" s="132"/>
      <c r="G24" s="66"/>
      <c r="H24" s="68"/>
      <c r="I24" s="66"/>
      <c r="J24" s="66">
        <v>0</v>
      </c>
      <c r="K24" s="66">
        <f t="shared" si="1"/>
        <v>20000</v>
      </c>
      <c r="L24" s="65">
        <v>5</v>
      </c>
      <c r="M24" s="69">
        <v>10</v>
      </c>
      <c r="N24" s="65" t="s">
        <v>239</v>
      </c>
    </row>
    <row r="25" spans="1:14" ht="46.8" x14ac:dyDescent="0.3">
      <c r="A25" s="64"/>
      <c r="B25" s="65"/>
      <c r="C25" s="65"/>
      <c r="D25" s="65" t="s">
        <v>109</v>
      </c>
      <c r="E25" s="66">
        <v>30000</v>
      </c>
      <c r="F25" s="132"/>
      <c r="G25" s="66"/>
      <c r="H25" s="68"/>
      <c r="I25" s="66"/>
      <c r="J25" s="66">
        <v>14175</v>
      </c>
      <c r="K25" s="66">
        <f t="shared" si="1"/>
        <v>15825</v>
      </c>
      <c r="L25" s="65">
        <v>5</v>
      </c>
      <c r="M25" s="69">
        <v>10</v>
      </c>
      <c r="N25" s="65" t="s">
        <v>239</v>
      </c>
    </row>
    <row r="26" spans="1:14" ht="46.8" x14ac:dyDescent="0.3">
      <c r="A26" s="64"/>
      <c r="B26" s="65"/>
      <c r="C26" s="65"/>
      <c r="D26" s="65" t="s">
        <v>110</v>
      </c>
      <c r="E26" s="66">
        <v>50000</v>
      </c>
      <c r="F26" s="67">
        <v>8.1967213114754092E-2</v>
      </c>
      <c r="G26" s="66">
        <v>120000</v>
      </c>
      <c r="H26" s="68"/>
      <c r="I26" s="66"/>
      <c r="J26" s="66">
        <v>53512</v>
      </c>
      <c r="K26" s="66">
        <f t="shared" si="1"/>
        <v>116488</v>
      </c>
      <c r="L26" s="65">
        <v>5</v>
      </c>
      <c r="M26" s="69">
        <v>10</v>
      </c>
      <c r="N26" s="65" t="s">
        <v>239</v>
      </c>
    </row>
    <row r="27" spans="1:14" ht="46.8" x14ac:dyDescent="0.3">
      <c r="A27" s="64"/>
      <c r="B27" s="65"/>
      <c r="C27" s="65"/>
      <c r="D27" s="65" t="s">
        <v>111</v>
      </c>
      <c r="E27" s="66">
        <v>150000</v>
      </c>
      <c r="F27" s="132"/>
      <c r="G27" s="66"/>
      <c r="H27" s="133">
        <v>0.13114754098360656</v>
      </c>
      <c r="I27" s="66">
        <v>90000</v>
      </c>
      <c r="J27" s="66">
        <v>0</v>
      </c>
      <c r="K27" s="66">
        <f t="shared" si="1"/>
        <v>60000</v>
      </c>
      <c r="L27" s="65">
        <v>5</v>
      </c>
      <c r="M27" s="69">
        <v>10</v>
      </c>
      <c r="N27" s="65" t="s">
        <v>239</v>
      </c>
    </row>
    <row r="28" spans="1:14" ht="46.8" x14ac:dyDescent="0.3">
      <c r="A28" s="64"/>
      <c r="B28" s="65"/>
      <c r="C28" s="65"/>
      <c r="D28" s="65" t="s">
        <v>112</v>
      </c>
      <c r="E28" s="66">
        <v>5000</v>
      </c>
      <c r="F28" s="132"/>
      <c r="G28" s="66"/>
      <c r="H28" s="68"/>
      <c r="I28" s="66"/>
      <c r="J28" s="66">
        <v>0</v>
      </c>
      <c r="K28" s="66">
        <f t="shared" si="1"/>
        <v>5000</v>
      </c>
      <c r="L28" s="65">
        <v>5</v>
      </c>
      <c r="M28" s="69">
        <v>10</v>
      </c>
      <c r="N28" s="65" t="s">
        <v>239</v>
      </c>
    </row>
    <row r="29" spans="1:14" ht="46.8" x14ac:dyDescent="0.3">
      <c r="A29" s="64"/>
      <c r="B29" s="65"/>
      <c r="C29" s="65"/>
      <c r="D29" s="65" t="s">
        <v>116</v>
      </c>
      <c r="E29" s="66">
        <v>300000</v>
      </c>
      <c r="F29" s="132"/>
      <c r="G29" s="66"/>
      <c r="H29" s="68"/>
      <c r="I29" s="66"/>
      <c r="J29" s="66">
        <v>167650</v>
      </c>
      <c r="K29" s="66">
        <f t="shared" si="1"/>
        <v>132350</v>
      </c>
      <c r="L29" s="65">
        <v>5</v>
      </c>
      <c r="M29" s="69">
        <v>1</v>
      </c>
      <c r="N29" s="65" t="s">
        <v>239</v>
      </c>
    </row>
    <row r="30" spans="1:14" ht="46.8" x14ac:dyDescent="0.3">
      <c r="A30" s="64"/>
      <c r="B30" s="65"/>
      <c r="C30" s="65"/>
      <c r="D30" s="65" t="s">
        <v>117</v>
      </c>
      <c r="E30" s="66">
        <v>120000</v>
      </c>
      <c r="F30" s="132"/>
      <c r="G30" s="66"/>
      <c r="H30" s="68"/>
      <c r="I30" s="66"/>
      <c r="J30" s="66">
        <v>62338</v>
      </c>
      <c r="K30" s="66">
        <f t="shared" si="1"/>
        <v>57662</v>
      </c>
      <c r="L30" s="65">
        <v>5</v>
      </c>
      <c r="M30" s="69">
        <v>10</v>
      </c>
      <c r="N30" s="65" t="s">
        <v>239</v>
      </c>
    </row>
    <row r="31" spans="1:14" ht="46.8" x14ac:dyDescent="0.3">
      <c r="A31" s="64"/>
      <c r="B31" s="65"/>
      <c r="C31" s="65"/>
      <c r="D31" s="65" t="s">
        <v>118</v>
      </c>
      <c r="E31" s="66">
        <v>144830</v>
      </c>
      <c r="F31" s="132"/>
      <c r="G31" s="66"/>
      <c r="H31" s="68"/>
      <c r="I31" s="66"/>
      <c r="J31" s="66">
        <v>114536</v>
      </c>
      <c r="K31" s="66">
        <f t="shared" si="1"/>
        <v>30294</v>
      </c>
      <c r="L31" s="65">
        <v>5</v>
      </c>
      <c r="M31" s="69">
        <v>10</v>
      </c>
      <c r="N31" s="65" t="s">
        <v>239</v>
      </c>
    </row>
    <row r="32" spans="1:14" ht="46.8" x14ac:dyDescent="0.3">
      <c r="A32" s="64"/>
      <c r="B32" s="65"/>
      <c r="C32" s="65"/>
      <c r="D32" s="65" t="s">
        <v>119</v>
      </c>
      <c r="E32" s="66">
        <v>50000</v>
      </c>
      <c r="F32" s="132"/>
      <c r="G32" s="66"/>
      <c r="H32" s="68"/>
      <c r="I32" s="66"/>
      <c r="J32" s="66">
        <v>40180</v>
      </c>
      <c r="K32" s="66">
        <f t="shared" si="1"/>
        <v>9820</v>
      </c>
      <c r="L32" s="65">
        <v>5</v>
      </c>
      <c r="M32" s="69">
        <v>10</v>
      </c>
      <c r="N32" s="65" t="s">
        <v>239</v>
      </c>
    </row>
    <row r="33" spans="1:14" ht="46.8" x14ac:dyDescent="0.3">
      <c r="A33" s="64"/>
      <c r="B33" s="65"/>
      <c r="C33" s="65"/>
      <c r="D33" s="65" t="s">
        <v>120</v>
      </c>
      <c r="E33" s="66">
        <v>55000</v>
      </c>
      <c r="F33" s="132"/>
      <c r="G33" s="66"/>
      <c r="H33" s="68"/>
      <c r="I33" s="66"/>
      <c r="J33" s="66">
        <v>14000</v>
      </c>
      <c r="K33" s="66">
        <f t="shared" si="1"/>
        <v>41000</v>
      </c>
      <c r="L33" s="65">
        <v>5</v>
      </c>
      <c r="M33" s="69">
        <v>10</v>
      </c>
      <c r="N33" s="65" t="s">
        <v>239</v>
      </c>
    </row>
    <row r="34" spans="1:14" ht="46.8" x14ac:dyDescent="0.3">
      <c r="A34" s="64"/>
      <c r="B34" s="65"/>
      <c r="C34" s="65"/>
      <c r="D34" s="65" t="s">
        <v>121</v>
      </c>
      <c r="E34" s="66">
        <v>250000</v>
      </c>
      <c r="F34" s="132"/>
      <c r="G34" s="66"/>
      <c r="H34" s="68"/>
      <c r="I34" s="66"/>
      <c r="J34" s="66">
        <v>213971.6</v>
      </c>
      <c r="K34" s="66">
        <f t="shared" si="1"/>
        <v>36028.399999999994</v>
      </c>
      <c r="L34" s="65">
        <v>5</v>
      </c>
      <c r="M34" s="69">
        <v>10</v>
      </c>
      <c r="N34" s="65" t="s">
        <v>239</v>
      </c>
    </row>
    <row r="35" spans="1:14" ht="46.8" x14ac:dyDescent="0.3">
      <c r="A35" s="64"/>
      <c r="B35" s="65"/>
      <c r="C35" s="65"/>
      <c r="D35" s="65" t="s">
        <v>122</v>
      </c>
      <c r="E35" s="66">
        <v>10000</v>
      </c>
      <c r="F35" s="132"/>
      <c r="G35" s="66"/>
      <c r="H35" s="68"/>
      <c r="I35" s="66"/>
      <c r="J35" s="66">
        <v>0</v>
      </c>
      <c r="K35" s="66">
        <f t="shared" si="1"/>
        <v>10000</v>
      </c>
      <c r="L35" s="65">
        <v>5</v>
      </c>
      <c r="M35" s="69">
        <v>10</v>
      </c>
      <c r="N35" s="65" t="s">
        <v>239</v>
      </c>
    </row>
    <row r="36" spans="1:14" ht="46.8" x14ac:dyDescent="0.3">
      <c r="A36" s="64"/>
      <c r="B36" s="65"/>
      <c r="C36" s="65"/>
      <c r="D36" s="65" t="s">
        <v>123</v>
      </c>
      <c r="E36" s="66">
        <v>30000</v>
      </c>
      <c r="F36" s="132"/>
      <c r="G36" s="66"/>
      <c r="H36" s="68"/>
      <c r="I36" s="66"/>
      <c r="J36" s="66">
        <v>18320</v>
      </c>
      <c r="K36" s="66">
        <f t="shared" si="1"/>
        <v>11680</v>
      </c>
      <c r="L36" s="65">
        <v>5</v>
      </c>
      <c r="M36" s="69">
        <v>10</v>
      </c>
      <c r="N36" s="65" t="s">
        <v>239</v>
      </c>
    </row>
    <row r="37" spans="1:14" ht="46.8" x14ac:dyDescent="0.3">
      <c r="A37" s="64"/>
      <c r="B37" s="65"/>
      <c r="C37" s="65"/>
      <c r="D37" s="65" t="s">
        <v>124</v>
      </c>
      <c r="E37" s="66">
        <v>300000</v>
      </c>
      <c r="F37" s="67">
        <v>8.1967213114754092E-2</v>
      </c>
      <c r="G37" s="66">
        <v>70000</v>
      </c>
      <c r="H37" s="68"/>
      <c r="I37" s="66"/>
      <c r="J37" s="66">
        <v>338900.47</v>
      </c>
      <c r="K37" s="66">
        <f t="shared" si="1"/>
        <v>31099.530000000028</v>
      </c>
      <c r="L37" s="65">
        <v>5</v>
      </c>
      <c r="M37" s="69">
        <v>10</v>
      </c>
      <c r="N37" s="65" t="s">
        <v>239</v>
      </c>
    </row>
    <row r="38" spans="1:14" ht="46.8" x14ac:dyDescent="0.3">
      <c r="A38" s="64"/>
      <c r="B38" s="65"/>
      <c r="C38" s="65"/>
      <c r="D38" s="65" t="s">
        <v>125</v>
      </c>
      <c r="E38" s="66">
        <v>35000</v>
      </c>
      <c r="F38" s="67">
        <v>1.6393442622950821E-2</v>
      </c>
      <c r="G38" s="66">
        <v>50000</v>
      </c>
      <c r="H38" s="68"/>
      <c r="I38" s="66"/>
      <c r="J38" s="66">
        <v>50800.39</v>
      </c>
      <c r="K38" s="66">
        <f t="shared" si="1"/>
        <v>34199.61</v>
      </c>
      <c r="L38" s="65">
        <v>5</v>
      </c>
      <c r="M38" s="69">
        <v>10</v>
      </c>
      <c r="N38" s="65" t="s">
        <v>239</v>
      </c>
    </row>
    <row r="39" spans="1:14" ht="46.8" x14ac:dyDescent="0.3">
      <c r="A39" s="64"/>
      <c r="B39" s="65"/>
      <c r="C39" s="65"/>
      <c r="D39" s="65" t="s">
        <v>126</v>
      </c>
      <c r="E39" s="66">
        <v>12000</v>
      </c>
      <c r="F39" s="132"/>
      <c r="G39" s="66"/>
      <c r="H39" s="68"/>
      <c r="I39" s="66"/>
      <c r="J39" s="66">
        <v>7109</v>
      </c>
      <c r="K39" s="66">
        <f t="shared" si="1"/>
        <v>4891</v>
      </c>
      <c r="L39" s="65">
        <v>5</v>
      </c>
      <c r="M39" s="69">
        <v>10</v>
      </c>
      <c r="N39" s="65" t="s">
        <v>239</v>
      </c>
    </row>
    <row r="40" spans="1:14" ht="46.8" x14ac:dyDescent="0.3">
      <c r="A40" s="64"/>
      <c r="B40" s="65"/>
      <c r="C40" s="65"/>
      <c r="D40" s="65" t="s">
        <v>127</v>
      </c>
      <c r="E40" s="66">
        <v>10000</v>
      </c>
      <c r="F40" s="132"/>
      <c r="G40" s="66"/>
      <c r="H40" s="68"/>
      <c r="I40" s="66"/>
      <c r="J40" s="66">
        <v>9760.5400000000009</v>
      </c>
      <c r="K40" s="66">
        <f t="shared" si="1"/>
        <v>239.45999999999913</v>
      </c>
      <c r="L40" s="65">
        <v>5</v>
      </c>
      <c r="M40" s="69">
        <v>10</v>
      </c>
      <c r="N40" s="65" t="s">
        <v>239</v>
      </c>
    </row>
    <row r="41" spans="1:14" ht="46.8" x14ac:dyDescent="0.3">
      <c r="A41" s="64"/>
      <c r="B41" s="65"/>
      <c r="C41" s="65"/>
      <c r="D41" s="65" t="s">
        <v>128</v>
      </c>
      <c r="E41" s="66">
        <v>787000</v>
      </c>
      <c r="F41" s="132"/>
      <c r="G41" s="66"/>
      <c r="H41" s="68"/>
      <c r="I41" s="66"/>
      <c r="J41" s="66">
        <v>787000</v>
      </c>
      <c r="K41" s="66">
        <f t="shared" si="1"/>
        <v>0</v>
      </c>
      <c r="L41" s="65">
        <v>5</v>
      </c>
      <c r="M41" s="69">
        <v>10</v>
      </c>
      <c r="N41" s="65" t="s">
        <v>239</v>
      </c>
    </row>
    <row r="42" spans="1:14" ht="46.8" x14ac:dyDescent="0.3">
      <c r="A42" s="64"/>
      <c r="B42" s="65"/>
      <c r="C42" s="65"/>
      <c r="D42" s="65" t="s">
        <v>129</v>
      </c>
      <c r="E42" s="66">
        <v>25000</v>
      </c>
      <c r="F42" s="132"/>
      <c r="G42" s="66"/>
      <c r="H42" s="133">
        <v>0.11475409836065574</v>
      </c>
      <c r="I42" s="66">
        <v>3000</v>
      </c>
      <c r="J42" s="66">
        <v>22000</v>
      </c>
      <c r="K42" s="66">
        <f t="shared" si="1"/>
        <v>0</v>
      </c>
      <c r="L42" s="65">
        <v>5</v>
      </c>
      <c r="M42" s="69">
        <v>10</v>
      </c>
      <c r="N42" s="65" t="s">
        <v>239</v>
      </c>
    </row>
    <row r="43" spans="1:14" ht="46.8" x14ac:dyDescent="0.3">
      <c r="A43" s="64"/>
      <c r="B43" s="65"/>
      <c r="C43" s="65"/>
      <c r="D43" s="65" t="s">
        <v>226</v>
      </c>
      <c r="E43" s="66">
        <v>0</v>
      </c>
      <c r="F43" s="132"/>
      <c r="G43" s="66">
        <v>3000</v>
      </c>
      <c r="H43" s="133">
        <v>0.11475409836065574</v>
      </c>
      <c r="I43" s="66"/>
      <c r="J43" s="66">
        <v>2900</v>
      </c>
      <c r="K43" s="66">
        <f>E43+G43-I43-J43</f>
        <v>100</v>
      </c>
      <c r="L43" s="65">
        <v>5</v>
      </c>
      <c r="M43" s="65" t="s">
        <v>276</v>
      </c>
      <c r="N43" s="65" t="s">
        <v>239</v>
      </c>
    </row>
    <row r="44" spans="1:14" ht="46.8" x14ac:dyDescent="0.3">
      <c r="A44" s="64"/>
      <c r="B44" s="65"/>
      <c r="C44" s="65"/>
      <c r="D44" s="65" t="s">
        <v>130</v>
      </c>
      <c r="E44" s="66">
        <v>10000</v>
      </c>
      <c r="F44" s="132"/>
      <c r="G44" s="66"/>
      <c r="H44" s="68"/>
      <c r="I44" s="66"/>
      <c r="J44" s="66">
        <v>10000</v>
      </c>
      <c r="K44" s="66">
        <f t="shared" si="1"/>
        <v>0</v>
      </c>
      <c r="L44" s="65">
        <v>5</v>
      </c>
      <c r="M44" s="69">
        <v>10</v>
      </c>
      <c r="N44" s="65" t="s">
        <v>239</v>
      </c>
    </row>
    <row r="45" spans="1:14" ht="46.8" x14ac:dyDescent="0.3">
      <c r="A45" s="64" t="s">
        <v>0</v>
      </c>
      <c r="B45" s="65" t="s">
        <v>115</v>
      </c>
      <c r="C45" s="65" t="s">
        <v>133</v>
      </c>
      <c r="D45" s="65" t="s">
        <v>29</v>
      </c>
      <c r="E45" s="66">
        <v>370000</v>
      </c>
      <c r="F45" s="132"/>
      <c r="G45" s="66"/>
      <c r="H45" s="68"/>
      <c r="I45" s="66"/>
      <c r="J45" s="66">
        <v>346020</v>
      </c>
      <c r="K45" s="66">
        <f t="shared" si="1"/>
        <v>23980</v>
      </c>
      <c r="L45" s="65">
        <v>5</v>
      </c>
      <c r="M45" s="69">
        <v>10</v>
      </c>
      <c r="N45" s="65" t="s">
        <v>239</v>
      </c>
    </row>
    <row r="46" spans="1:14" ht="46.8" x14ac:dyDescent="0.3">
      <c r="A46" s="64"/>
      <c r="B46" s="65"/>
      <c r="C46" s="65"/>
      <c r="D46" s="65" t="s">
        <v>99</v>
      </c>
      <c r="E46" s="66">
        <v>15000</v>
      </c>
      <c r="F46" s="132"/>
      <c r="G46" s="66"/>
      <c r="H46" s="133">
        <v>1.6393442622950821E-2</v>
      </c>
      <c r="I46" s="66">
        <v>10000</v>
      </c>
      <c r="J46" s="66">
        <v>0</v>
      </c>
      <c r="K46" s="66">
        <f t="shared" si="1"/>
        <v>5000</v>
      </c>
      <c r="L46" s="65">
        <v>5</v>
      </c>
      <c r="M46" s="69">
        <v>10</v>
      </c>
      <c r="N46" s="65" t="s">
        <v>239</v>
      </c>
    </row>
    <row r="47" spans="1:14" ht="46.8" x14ac:dyDescent="0.3">
      <c r="A47" s="64"/>
      <c r="B47" s="65"/>
      <c r="C47" s="65"/>
      <c r="D47" s="65" t="s">
        <v>98</v>
      </c>
      <c r="E47" s="66">
        <v>5000</v>
      </c>
      <c r="F47" s="132"/>
      <c r="G47" s="66"/>
      <c r="H47" s="68"/>
      <c r="I47" s="66"/>
      <c r="J47" s="66">
        <v>0</v>
      </c>
      <c r="K47" s="66">
        <f t="shared" si="1"/>
        <v>5000</v>
      </c>
      <c r="L47" s="65">
        <v>5</v>
      </c>
      <c r="M47" s="69">
        <v>10</v>
      </c>
      <c r="N47" s="65" t="s">
        <v>239</v>
      </c>
    </row>
    <row r="48" spans="1:14" ht="46.8" x14ac:dyDescent="0.3">
      <c r="A48" s="64"/>
      <c r="B48" s="65"/>
      <c r="C48" s="65"/>
      <c r="D48" s="65" t="s">
        <v>102</v>
      </c>
      <c r="E48" s="66">
        <v>15000</v>
      </c>
      <c r="F48" s="67">
        <v>8.1967213114754092E-2</v>
      </c>
      <c r="G48" s="66">
        <v>20000</v>
      </c>
      <c r="H48" s="68"/>
      <c r="I48" s="66"/>
      <c r="J48" s="66">
        <v>14000</v>
      </c>
      <c r="K48" s="66">
        <f t="shared" si="1"/>
        <v>21000</v>
      </c>
      <c r="L48" s="65">
        <v>5</v>
      </c>
      <c r="M48" s="69">
        <v>10</v>
      </c>
      <c r="N48" s="65" t="s">
        <v>239</v>
      </c>
    </row>
    <row r="49" spans="1:14" ht="46.8" x14ac:dyDescent="0.3">
      <c r="A49" s="64"/>
      <c r="B49" s="65"/>
      <c r="C49" s="65"/>
      <c r="D49" s="65" t="s">
        <v>33</v>
      </c>
      <c r="E49" s="66">
        <v>0</v>
      </c>
      <c r="F49" s="67">
        <v>1.6393442622950821E-2</v>
      </c>
      <c r="G49" s="66">
        <v>45000</v>
      </c>
      <c r="H49" s="68"/>
      <c r="I49" s="66"/>
      <c r="J49" s="66">
        <v>39500</v>
      </c>
      <c r="K49" s="66">
        <f t="shared" si="1"/>
        <v>5500</v>
      </c>
      <c r="L49" s="65">
        <v>5</v>
      </c>
      <c r="M49" s="65" t="s">
        <v>276</v>
      </c>
      <c r="N49" s="65" t="s">
        <v>239</v>
      </c>
    </row>
    <row r="50" spans="1:14" ht="46.8" x14ac:dyDescent="0.3">
      <c r="A50" s="64"/>
      <c r="B50" s="65"/>
      <c r="C50" s="65"/>
      <c r="D50" s="65" t="s">
        <v>101</v>
      </c>
      <c r="E50" s="66">
        <v>0</v>
      </c>
      <c r="F50" s="67">
        <v>1.6393442622950821E-2</v>
      </c>
      <c r="G50" s="66">
        <v>5000</v>
      </c>
      <c r="H50" s="68"/>
      <c r="I50" s="66"/>
      <c r="J50" s="66">
        <v>4200</v>
      </c>
      <c r="K50" s="66">
        <f>E50+G50-I50-J50</f>
        <v>800</v>
      </c>
      <c r="L50" s="65">
        <v>5</v>
      </c>
      <c r="M50" s="65" t="s">
        <v>276</v>
      </c>
      <c r="N50" s="65" t="s">
        <v>239</v>
      </c>
    </row>
    <row r="51" spans="1:14" ht="46.8" x14ac:dyDescent="0.3">
      <c r="A51" s="64"/>
      <c r="B51" s="65"/>
      <c r="C51" s="65"/>
      <c r="D51" s="65" t="s">
        <v>106</v>
      </c>
      <c r="E51" s="66">
        <v>110000</v>
      </c>
      <c r="F51" s="67">
        <v>1.6393442622950821E-2</v>
      </c>
      <c r="G51" s="66">
        <v>10000</v>
      </c>
      <c r="H51" s="68"/>
      <c r="I51" s="66"/>
      <c r="J51" s="66">
        <v>115500</v>
      </c>
      <c r="K51" s="66">
        <f t="shared" si="1"/>
        <v>4500</v>
      </c>
      <c r="L51" s="65">
        <v>5</v>
      </c>
      <c r="M51" s="69">
        <v>10</v>
      </c>
      <c r="N51" s="65" t="s">
        <v>239</v>
      </c>
    </row>
    <row r="52" spans="1:14" ht="46.8" x14ac:dyDescent="0.3">
      <c r="A52" s="64"/>
      <c r="B52" s="65"/>
      <c r="C52" s="65"/>
      <c r="D52" s="65" t="s">
        <v>110</v>
      </c>
      <c r="E52" s="66">
        <v>10000</v>
      </c>
      <c r="F52" s="67">
        <v>8.1967213114754092E-2</v>
      </c>
      <c r="G52" s="66">
        <v>20000</v>
      </c>
      <c r="H52" s="68"/>
      <c r="I52" s="66"/>
      <c r="J52" s="66">
        <v>13850</v>
      </c>
      <c r="K52" s="66">
        <f t="shared" si="1"/>
        <v>16150</v>
      </c>
      <c r="L52" s="65">
        <v>5</v>
      </c>
      <c r="M52" s="69">
        <v>10</v>
      </c>
      <c r="N52" s="65" t="s">
        <v>239</v>
      </c>
    </row>
    <row r="53" spans="1:14" ht="46.8" x14ac:dyDescent="0.3">
      <c r="A53" s="64"/>
      <c r="B53" s="65"/>
      <c r="C53" s="65"/>
      <c r="D53" s="65" t="s">
        <v>134</v>
      </c>
      <c r="E53" s="66">
        <v>10000</v>
      </c>
      <c r="F53" s="132"/>
      <c r="G53" s="66"/>
      <c r="H53" s="68"/>
      <c r="I53" s="66"/>
      <c r="J53" s="66">
        <v>0</v>
      </c>
      <c r="K53" s="66">
        <f t="shared" si="1"/>
        <v>10000</v>
      </c>
      <c r="L53" s="65">
        <v>5</v>
      </c>
      <c r="M53" s="69">
        <v>6</v>
      </c>
      <c r="N53" s="65" t="s">
        <v>239</v>
      </c>
    </row>
    <row r="54" spans="1:14" ht="31.2" x14ac:dyDescent="0.3">
      <c r="A54" s="64" t="s">
        <v>0</v>
      </c>
      <c r="B54" s="65" t="s">
        <v>115</v>
      </c>
      <c r="C54" s="65" t="s">
        <v>135</v>
      </c>
      <c r="D54" s="65" t="s">
        <v>24</v>
      </c>
      <c r="E54" s="66">
        <v>1050000</v>
      </c>
      <c r="F54" s="67"/>
      <c r="G54" s="66"/>
      <c r="H54" s="133">
        <v>1.63934426229508E-2</v>
      </c>
      <c r="I54" s="66">
        <v>10000</v>
      </c>
      <c r="J54" s="66">
        <v>412560</v>
      </c>
      <c r="K54" s="66">
        <f>E54+G54-I54-J54-I55</f>
        <v>527440</v>
      </c>
      <c r="L54" s="65">
        <v>5</v>
      </c>
      <c r="M54" s="69">
        <v>10</v>
      </c>
      <c r="N54" s="65" t="s">
        <v>245</v>
      </c>
    </row>
    <row r="55" spans="1:14" x14ac:dyDescent="0.3">
      <c r="A55" s="64"/>
      <c r="B55" s="65"/>
      <c r="C55" s="65"/>
      <c r="D55" s="65"/>
      <c r="E55" s="66"/>
      <c r="F55" s="67"/>
      <c r="G55" s="66"/>
      <c r="H55" s="133">
        <v>8.1967213114754092E-2</v>
      </c>
      <c r="I55" s="66">
        <v>100000</v>
      </c>
      <c r="J55" s="66"/>
      <c r="K55" s="66"/>
      <c r="L55" s="65"/>
      <c r="M55" s="69"/>
      <c r="N55" s="76"/>
    </row>
    <row r="56" spans="1:14" ht="31.2" x14ac:dyDescent="0.3">
      <c r="A56" s="64"/>
      <c r="B56" s="65"/>
      <c r="C56" s="65"/>
      <c r="D56" s="65" t="s">
        <v>94</v>
      </c>
      <c r="E56" s="66">
        <v>0</v>
      </c>
      <c r="F56" s="67">
        <v>1.6393442622950821E-2</v>
      </c>
      <c r="G56" s="66">
        <v>10000</v>
      </c>
      <c r="H56" s="133"/>
      <c r="I56" s="66"/>
      <c r="J56" s="66">
        <v>330</v>
      </c>
      <c r="K56" s="66">
        <f t="shared" si="1"/>
        <v>9670</v>
      </c>
      <c r="L56" s="65">
        <v>5</v>
      </c>
      <c r="M56" s="69">
        <v>10</v>
      </c>
      <c r="N56" s="65" t="s">
        <v>245</v>
      </c>
    </row>
    <row r="57" spans="1:14" ht="31.2" x14ac:dyDescent="0.3">
      <c r="A57" s="64"/>
      <c r="B57" s="65"/>
      <c r="C57" s="65"/>
      <c r="D57" s="65" t="s">
        <v>95</v>
      </c>
      <c r="E57" s="66">
        <v>42000</v>
      </c>
      <c r="F57" s="132"/>
      <c r="G57" s="66"/>
      <c r="H57" s="68"/>
      <c r="I57" s="66"/>
      <c r="J57" s="66">
        <v>42000</v>
      </c>
      <c r="K57" s="66">
        <f t="shared" si="1"/>
        <v>0</v>
      </c>
      <c r="L57" s="65">
        <v>5</v>
      </c>
      <c r="M57" s="69">
        <v>10</v>
      </c>
      <c r="N57" s="65" t="s">
        <v>245</v>
      </c>
    </row>
    <row r="58" spans="1:14" ht="31.2" x14ac:dyDescent="0.3">
      <c r="A58" s="64"/>
      <c r="B58" s="65"/>
      <c r="C58" s="65"/>
      <c r="D58" s="65" t="s">
        <v>96</v>
      </c>
      <c r="E58" s="66">
        <v>272000</v>
      </c>
      <c r="F58" s="132"/>
      <c r="G58" s="66"/>
      <c r="H58" s="68"/>
      <c r="I58" s="66"/>
      <c r="J58" s="66">
        <v>252480</v>
      </c>
      <c r="K58" s="66">
        <f t="shared" si="1"/>
        <v>19520</v>
      </c>
      <c r="L58" s="65">
        <v>5</v>
      </c>
      <c r="M58" s="69">
        <v>10</v>
      </c>
      <c r="N58" s="65" t="s">
        <v>245</v>
      </c>
    </row>
    <row r="59" spans="1:14" ht="31.2" x14ac:dyDescent="0.3">
      <c r="A59" s="64"/>
      <c r="B59" s="65"/>
      <c r="C59" s="65"/>
      <c r="D59" s="65" t="s">
        <v>97</v>
      </c>
      <c r="E59" s="66">
        <v>25000</v>
      </c>
      <c r="F59" s="132"/>
      <c r="G59" s="66"/>
      <c r="H59" s="68"/>
      <c r="I59" s="66"/>
      <c r="J59" s="66">
        <v>26940</v>
      </c>
      <c r="K59" s="66">
        <f t="shared" si="1"/>
        <v>-1940</v>
      </c>
      <c r="L59" s="65">
        <v>5</v>
      </c>
      <c r="M59" s="69">
        <v>10</v>
      </c>
      <c r="N59" s="65" t="s">
        <v>245</v>
      </c>
    </row>
    <row r="60" spans="1:14" ht="31.2" x14ac:dyDescent="0.3">
      <c r="A60" s="64"/>
      <c r="B60" s="65"/>
      <c r="C60" s="65"/>
      <c r="D60" s="65" t="s">
        <v>99</v>
      </c>
      <c r="E60" s="66">
        <v>30000</v>
      </c>
      <c r="F60" s="132"/>
      <c r="G60" s="66"/>
      <c r="H60" s="68"/>
      <c r="I60" s="66"/>
      <c r="J60" s="66">
        <v>0</v>
      </c>
      <c r="K60" s="66">
        <f t="shared" si="1"/>
        <v>30000</v>
      </c>
      <c r="L60" s="65">
        <v>5</v>
      </c>
      <c r="M60" s="69">
        <v>10</v>
      </c>
      <c r="N60" s="65" t="s">
        <v>245</v>
      </c>
    </row>
    <row r="61" spans="1:14" ht="31.2" x14ac:dyDescent="0.3">
      <c r="A61" s="64"/>
      <c r="B61" s="65"/>
      <c r="C61" s="65"/>
      <c r="D61" s="65" t="s">
        <v>98</v>
      </c>
      <c r="E61" s="66">
        <v>3000</v>
      </c>
      <c r="F61" s="132"/>
      <c r="G61" s="66"/>
      <c r="H61" s="68"/>
      <c r="I61" s="66"/>
      <c r="J61" s="66">
        <v>0</v>
      </c>
      <c r="K61" s="66">
        <f t="shared" si="1"/>
        <v>3000</v>
      </c>
      <c r="L61" s="65">
        <v>5</v>
      </c>
      <c r="M61" s="69">
        <v>10</v>
      </c>
      <c r="N61" s="65" t="s">
        <v>245</v>
      </c>
    </row>
    <row r="62" spans="1:14" ht="31.2" x14ac:dyDescent="0.3">
      <c r="A62" s="64"/>
      <c r="B62" s="65"/>
      <c r="C62" s="65"/>
      <c r="D62" s="65" t="s">
        <v>100</v>
      </c>
      <c r="E62" s="66">
        <v>5000</v>
      </c>
      <c r="F62" s="132"/>
      <c r="G62" s="66"/>
      <c r="H62" s="68"/>
      <c r="I62" s="66"/>
      <c r="J62" s="66">
        <v>0</v>
      </c>
      <c r="K62" s="66">
        <f t="shared" si="1"/>
        <v>5000</v>
      </c>
      <c r="L62" s="65">
        <v>5</v>
      </c>
      <c r="M62" s="69">
        <v>10</v>
      </c>
      <c r="N62" s="65" t="s">
        <v>245</v>
      </c>
    </row>
    <row r="63" spans="1:14" ht="31.2" x14ac:dyDescent="0.3">
      <c r="A63" s="64"/>
      <c r="B63" s="65"/>
      <c r="C63" s="65"/>
      <c r="D63" s="65" t="s">
        <v>33</v>
      </c>
      <c r="E63" s="66">
        <v>20000</v>
      </c>
      <c r="F63" s="132"/>
      <c r="G63" s="66"/>
      <c r="H63" s="68"/>
      <c r="I63" s="66"/>
      <c r="J63" s="66"/>
      <c r="K63" s="66">
        <f t="shared" si="1"/>
        <v>20000</v>
      </c>
      <c r="L63" s="65">
        <v>5</v>
      </c>
      <c r="M63" s="69">
        <v>10</v>
      </c>
      <c r="N63" s="65" t="s">
        <v>245</v>
      </c>
    </row>
    <row r="64" spans="1:14" ht="31.2" x14ac:dyDescent="0.3">
      <c r="A64" s="64"/>
      <c r="B64" s="65"/>
      <c r="C64" s="65"/>
      <c r="D64" s="65" t="s">
        <v>101</v>
      </c>
      <c r="E64" s="66">
        <v>8000</v>
      </c>
      <c r="F64" s="132"/>
      <c r="G64" s="66"/>
      <c r="H64" s="68"/>
      <c r="I64" s="66"/>
      <c r="J64" s="66"/>
      <c r="K64" s="66">
        <f t="shared" si="1"/>
        <v>8000</v>
      </c>
      <c r="L64" s="65">
        <v>5</v>
      </c>
      <c r="M64" s="69">
        <v>10</v>
      </c>
      <c r="N64" s="65" t="s">
        <v>245</v>
      </c>
    </row>
    <row r="65" spans="1:14" ht="31.2" x14ac:dyDescent="0.3">
      <c r="A65" s="64"/>
      <c r="B65" s="65"/>
      <c r="C65" s="65"/>
      <c r="D65" s="65" t="s">
        <v>102</v>
      </c>
      <c r="E65" s="66">
        <v>50000</v>
      </c>
      <c r="F65" s="132"/>
      <c r="G65" s="66"/>
      <c r="H65" s="68"/>
      <c r="I65" s="66"/>
      <c r="J65" s="66"/>
      <c r="K65" s="66">
        <f t="shared" si="1"/>
        <v>50000</v>
      </c>
      <c r="L65" s="65">
        <v>5</v>
      </c>
      <c r="M65" s="69">
        <v>10</v>
      </c>
      <c r="N65" s="65" t="s">
        <v>245</v>
      </c>
    </row>
    <row r="66" spans="1:14" ht="31.2" x14ac:dyDescent="0.3">
      <c r="A66" s="64"/>
      <c r="B66" s="65"/>
      <c r="C66" s="65"/>
      <c r="D66" s="65" t="s">
        <v>106</v>
      </c>
      <c r="E66" s="66">
        <v>10000</v>
      </c>
      <c r="F66" s="132"/>
      <c r="G66" s="66"/>
      <c r="H66" s="68"/>
      <c r="I66" s="66"/>
      <c r="J66" s="66"/>
      <c r="K66" s="66">
        <f t="shared" si="1"/>
        <v>10000</v>
      </c>
      <c r="L66" s="65">
        <v>5</v>
      </c>
      <c r="M66" s="69">
        <v>10</v>
      </c>
      <c r="N66" s="65" t="s">
        <v>245</v>
      </c>
    </row>
    <row r="67" spans="1:14" ht="31.2" x14ac:dyDescent="0.3">
      <c r="A67" s="64"/>
      <c r="B67" s="65"/>
      <c r="C67" s="65"/>
      <c r="D67" s="65" t="s">
        <v>136</v>
      </c>
      <c r="E67" s="66">
        <v>30000</v>
      </c>
      <c r="F67" s="132"/>
      <c r="G67" s="66"/>
      <c r="H67" s="68"/>
      <c r="I67" s="66"/>
      <c r="J67" s="66"/>
      <c r="K67" s="66">
        <f t="shared" si="1"/>
        <v>30000</v>
      </c>
      <c r="L67" s="65">
        <v>5</v>
      </c>
      <c r="M67" s="69">
        <v>10</v>
      </c>
      <c r="N67" s="65" t="s">
        <v>245</v>
      </c>
    </row>
    <row r="68" spans="1:14" ht="31.2" x14ac:dyDescent="0.3">
      <c r="A68" s="64"/>
      <c r="B68" s="65"/>
      <c r="C68" s="65"/>
      <c r="D68" s="65" t="s">
        <v>137</v>
      </c>
      <c r="E68" s="66">
        <v>100000</v>
      </c>
      <c r="F68" s="132"/>
      <c r="G68" s="66"/>
      <c r="H68" s="68"/>
      <c r="I68" s="66"/>
      <c r="J68" s="66"/>
      <c r="K68" s="66">
        <f t="shared" si="1"/>
        <v>100000</v>
      </c>
      <c r="L68" s="65">
        <v>5</v>
      </c>
      <c r="M68" s="69">
        <v>7</v>
      </c>
      <c r="N68" s="65" t="s">
        <v>245</v>
      </c>
    </row>
    <row r="69" spans="1:14" ht="31.2" x14ac:dyDescent="0.3">
      <c r="A69" s="64"/>
      <c r="B69" s="65"/>
      <c r="C69" s="65"/>
      <c r="D69" s="65" t="s">
        <v>117</v>
      </c>
      <c r="E69" s="66">
        <v>30000</v>
      </c>
      <c r="F69" s="132"/>
      <c r="G69" s="66"/>
      <c r="H69" s="68"/>
      <c r="I69" s="66"/>
      <c r="J69" s="66"/>
      <c r="K69" s="66">
        <f t="shared" ref="K69:K107" si="2">E69+G69-I69-J69</f>
        <v>30000</v>
      </c>
      <c r="L69" s="65">
        <v>5</v>
      </c>
      <c r="M69" s="69">
        <v>10</v>
      </c>
      <c r="N69" s="65" t="s">
        <v>245</v>
      </c>
    </row>
    <row r="70" spans="1:14" ht="31.2" x14ac:dyDescent="0.3">
      <c r="A70" s="64"/>
      <c r="B70" s="65"/>
      <c r="C70" s="65"/>
      <c r="D70" s="65" t="s">
        <v>118</v>
      </c>
      <c r="E70" s="66">
        <v>20000</v>
      </c>
      <c r="F70" s="132"/>
      <c r="G70" s="66"/>
      <c r="H70" s="68"/>
      <c r="I70" s="66"/>
      <c r="J70" s="66"/>
      <c r="K70" s="66">
        <f t="shared" si="2"/>
        <v>20000</v>
      </c>
      <c r="L70" s="65">
        <v>5</v>
      </c>
      <c r="M70" s="69">
        <v>10</v>
      </c>
      <c r="N70" s="65" t="s">
        <v>245</v>
      </c>
    </row>
    <row r="71" spans="1:14" ht="31.2" x14ac:dyDescent="0.3">
      <c r="A71" s="64"/>
      <c r="B71" s="65"/>
      <c r="C71" s="65"/>
      <c r="D71" s="65" t="s">
        <v>123</v>
      </c>
      <c r="E71" s="66">
        <v>20000</v>
      </c>
      <c r="F71" s="132"/>
      <c r="G71" s="66"/>
      <c r="H71" s="68"/>
      <c r="I71" s="66"/>
      <c r="J71" s="66"/>
      <c r="K71" s="66">
        <f t="shared" si="2"/>
        <v>20000</v>
      </c>
      <c r="L71" s="65">
        <v>5</v>
      </c>
      <c r="M71" s="69">
        <v>10</v>
      </c>
      <c r="N71" s="65" t="s">
        <v>245</v>
      </c>
    </row>
    <row r="72" spans="1:14" ht="31.2" x14ac:dyDescent="0.3">
      <c r="A72" s="64"/>
      <c r="B72" s="65"/>
      <c r="C72" s="65"/>
      <c r="D72" s="65" t="s">
        <v>138</v>
      </c>
      <c r="E72" s="66">
        <v>10000</v>
      </c>
      <c r="F72" s="132"/>
      <c r="G72" s="66"/>
      <c r="H72" s="68"/>
      <c r="I72" s="66"/>
      <c r="J72" s="66">
        <v>10000</v>
      </c>
      <c r="K72" s="66">
        <f t="shared" si="2"/>
        <v>0</v>
      </c>
      <c r="L72" s="65">
        <v>5</v>
      </c>
      <c r="M72" s="69">
        <v>10</v>
      </c>
      <c r="N72" s="65" t="s">
        <v>245</v>
      </c>
    </row>
    <row r="73" spans="1:14" ht="31.2" x14ac:dyDescent="0.3">
      <c r="A73" s="64"/>
      <c r="B73" s="65"/>
      <c r="C73" s="65"/>
      <c r="D73" s="65" t="s">
        <v>139</v>
      </c>
      <c r="E73" s="66">
        <v>10000</v>
      </c>
      <c r="F73" s="132"/>
      <c r="G73" s="66"/>
      <c r="H73" s="68"/>
      <c r="I73" s="66"/>
      <c r="J73" s="66">
        <v>4560</v>
      </c>
      <c r="K73" s="66">
        <f t="shared" si="2"/>
        <v>5440</v>
      </c>
      <c r="L73" s="65">
        <v>5</v>
      </c>
      <c r="M73" s="69">
        <v>10</v>
      </c>
      <c r="N73" s="65" t="s">
        <v>245</v>
      </c>
    </row>
    <row r="74" spans="1:14" ht="31.2" x14ac:dyDescent="0.3">
      <c r="A74" s="64"/>
      <c r="B74" s="65"/>
      <c r="C74" s="65"/>
      <c r="D74" s="65" t="s">
        <v>140</v>
      </c>
      <c r="E74" s="66">
        <v>5000</v>
      </c>
      <c r="F74" s="132"/>
      <c r="G74" s="66"/>
      <c r="H74" s="68"/>
      <c r="I74" s="66"/>
      <c r="J74" s="66">
        <v>5000</v>
      </c>
      <c r="K74" s="66">
        <f t="shared" si="2"/>
        <v>0</v>
      </c>
      <c r="L74" s="65">
        <v>5</v>
      </c>
      <c r="M74" s="69">
        <v>10</v>
      </c>
      <c r="N74" s="65" t="s">
        <v>245</v>
      </c>
    </row>
    <row r="75" spans="1:14" ht="78" x14ac:dyDescent="0.3">
      <c r="A75" s="64" t="s">
        <v>0</v>
      </c>
      <c r="B75" s="65" t="s">
        <v>141</v>
      </c>
      <c r="C75" s="65" t="s">
        <v>142</v>
      </c>
      <c r="D75" s="65" t="s">
        <v>29</v>
      </c>
      <c r="E75" s="66">
        <v>190000</v>
      </c>
      <c r="F75" s="132"/>
      <c r="G75" s="66"/>
      <c r="H75" s="68"/>
      <c r="I75" s="66"/>
      <c r="J75" s="66">
        <v>176520</v>
      </c>
      <c r="K75" s="66">
        <f t="shared" si="2"/>
        <v>13480</v>
      </c>
      <c r="L75" s="65">
        <v>5</v>
      </c>
      <c r="M75" s="69">
        <v>10</v>
      </c>
      <c r="N75" s="76" t="s">
        <v>239</v>
      </c>
    </row>
    <row r="76" spans="1:14" ht="46.8" x14ac:dyDescent="0.3">
      <c r="A76" s="64"/>
      <c r="B76" s="65"/>
      <c r="C76" s="65"/>
      <c r="D76" s="65" t="s">
        <v>96</v>
      </c>
      <c r="E76" s="66">
        <v>120000</v>
      </c>
      <c r="F76" s="132"/>
      <c r="G76" s="66"/>
      <c r="H76" s="68"/>
      <c r="I76" s="66"/>
      <c r="J76" s="66">
        <v>108000</v>
      </c>
      <c r="K76" s="66">
        <f t="shared" si="2"/>
        <v>12000</v>
      </c>
      <c r="L76" s="65">
        <v>5</v>
      </c>
      <c r="M76" s="69">
        <v>10</v>
      </c>
      <c r="N76" s="76" t="s">
        <v>239</v>
      </c>
    </row>
    <row r="77" spans="1:14" ht="46.8" x14ac:dyDescent="0.3">
      <c r="A77" s="64"/>
      <c r="B77" s="65"/>
      <c r="C77" s="65"/>
      <c r="D77" s="65" t="s">
        <v>97</v>
      </c>
      <c r="E77" s="66">
        <v>12000</v>
      </c>
      <c r="F77" s="132"/>
      <c r="G77" s="66"/>
      <c r="H77" s="68"/>
      <c r="I77" s="66"/>
      <c r="J77" s="66">
        <v>12000</v>
      </c>
      <c r="K77" s="66">
        <f t="shared" si="2"/>
        <v>0</v>
      </c>
      <c r="L77" s="65">
        <v>5</v>
      </c>
      <c r="M77" s="69">
        <v>10</v>
      </c>
      <c r="N77" s="76" t="s">
        <v>239</v>
      </c>
    </row>
    <row r="78" spans="1:14" ht="46.8" x14ac:dyDescent="0.3">
      <c r="A78" s="64"/>
      <c r="B78" s="65"/>
      <c r="C78" s="65"/>
      <c r="D78" s="65" t="s">
        <v>99</v>
      </c>
      <c r="E78" s="66">
        <v>20000</v>
      </c>
      <c r="F78" s="132"/>
      <c r="G78" s="66"/>
      <c r="H78" s="68"/>
      <c r="I78" s="66"/>
      <c r="J78" s="66">
        <v>0</v>
      </c>
      <c r="K78" s="66">
        <f t="shared" si="2"/>
        <v>20000</v>
      </c>
      <c r="L78" s="65">
        <v>5</v>
      </c>
      <c r="M78" s="69">
        <v>10</v>
      </c>
      <c r="N78" s="76" t="s">
        <v>239</v>
      </c>
    </row>
    <row r="79" spans="1:14" ht="46.8" x14ac:dyDescent="0.3">
      <c r="A79" s="64"/>
      <c r="B79" s="65"/>
      <c r="C79" s="65"/>
      <c r="D79" s="65" t="s">
        <v>98</v>
      </c>
      <c r="E79" s="66">
        <v>10000</v>
      </c>
      <c r="F79" s="132"/>
      <c r="G79" s="66"/>
      <c r="H79" s="68"/>
      <c r="I79" s="66"/>
      <c r="J79" s="66">
        <v>0</v>
      </c>
      <c r="K79" s="66">
        <f t="shared" si="2"/>
        <v>10000</v>
      </c>
      <c r="L79" s="65">
        <v>5</v>
      </c>
      <c r="M79" s="69">
        <v>10</v>
      </c>
      <c r="N79" s="76" t="s">
        <v>239</v>
      </c>
    </row>
    <row r="80" spans="1:14" ht="46.8" x14ac:dyDescent="0.3">
      <c r="A80" s="64"/>
      <c r="B80" s="65"/>
      <c r="C80" s="65"/>
      <c r="D80" s="65" t="s">
        <v>100</v>
      </c>
      <c r="E80" s="66">
        <v>5000</v>
      </c>
      <c r="F80" s="132"/>
      <c r="G80" s="66"/>
      <c r="H80" s="68"/>
      <c r="I80" s="66"/>
      <c r="J80" s="66">
        <v>0</v>
      </c>
      <c r="K80" s="66">
        <f t="shared" si="2"/>
        <v>5000</v>
      </c>
      <c r="L80" s="65">
        <v>5</v>
      </c>
      <c r="M80" s="69">
        <v>10</v>
      </c>
      <c r="N80" s="76" t="s">
        <v>239</v>
      </c>
    </row>
    <row r="81" spans="1:14" ht="46.8" x14ac:dyDescent="0.3">
      <c r="A81" s="64"/>
      <c r="B81" s="65"/>
      <c r="C81" s="65"/>
      <c r="D81" s="65" t="s">
        <v>102</v>
      </c>
      <c r="E81" s="66">
        <v>20000</v>
      </c>
      <c r="F81" s="132"/>
      <c r="G81" s="66"/>
      <c r="H81" s="68"/>
      <c r="I81" s="66"/>
      <c r="J81" s="66">
        <v>0</v>
      </c>
      <c r="K81" s="66">
        <f t="shared" si="2"/>
        <v>20000</v>
      </c>
      <c r="L81" s="65">
        <v>5</v>
      </c>
      <c r="M81" s="69">
        <v>10</v>
      </c>
      <c r="N81" s="76" t="s">
        <v>239</v>
      </c>
    </row>
    <row r="82" spans="1:14" ht="46.8" x14ac:dyDescent="0.3">
      <c r="A82" s="64"/>
      <c r="B82" s="65"/>
      <c r="C82" s="65"/>
      <c r="D82" s="65" t="s">
        <v>136</v>
      </c>
      <c r="E82" s="66">
        <v>10000</v>
      </c>
      <c r="F82" s="132"/>
      <c r="G82" s="66"/>
      <c r="H82" s="68"/>
      <c r="I82" s="66"/>
      <c r="J82" s="66">
        <v>0</v>
      </c>
      <c r="K82" s="66">
        <f t="shared" si="2"/>
        <v>10000</v>
      </c>
      <c r="L82" s="65">
        <v>5</v>
      </c>
      <c r="M82" s="69">
        <v>10</v>
      </c>
      <c r="N82" s="76" t="s">
        <v>239</v>
      </c>
    </row>
    <row r="83" spans="1:14" ht="46.8" x14ac:dyDescent="0.3">
      <c r="A83" s="64"/>
      <c r="B83" s="65"/>
      <c r="C83" s="65"/>
      <c r="D83" s="65" t="s">
        <v>143</v>
      </c>
      <c r="E83" s="66">
        <v>20000</v>
      </c>
      <c r="F83" s="132"/>
      <c r="G83" s="66"/>
      <c r="H83" s="68"/>
      <c r="I83" s="66"/>
      <c r="J83" s="66">
        <v>18915</v>
      </c>
      <c r="K83" s="66">
        <f t="shared" si="2"/>
        <v>1085</v>
      </c>
      <c r="L83" s="65">
        <v>5</v>
      </c>
      <c r="M83" s="69">
        <v>2</v>
      </c>
      <c r="N83" s="76" t="s">
        <v>239</v>
      </c>
    </row>
    <row r="84" spans="1:14" ht="46.8" x14ac:dyDescent="0.3">
      <c r="A84" s="64"/>
      <c r="B84" s="65"/>
      <c r="C84" s="65"/>
      <c r="D84" s="65" t="s">
        <v>144</v>
      </c>
      <c r="E84" s="66">
        <v>20000</v>
      </c>
      <c r="F84" s="132"/>
      <c r="G84" s="66"/>
      <c r="H84" s="68"/>
      <c r="I84" s="66"/>
      <c r="J84" s="66">
        <v>0</v>
      </c>
      <c r="K84" s="66">
        <f t="shared" si="2"/>
        <v>20000</v>
      </c>
      <c r="L84" s="65">
        <v>5</v>
      </c>
      <c r="M84" s="69">
        <v>3</v>
      </c>
      <c r="N84" s="76" t="s">
        <v>239</v>
      </c>
    </row>
    <row r="85" spans="1:14" ht="46.8" x14ac:dyDescent="0.3">
      <c r="A85" s="64"/>
      <c r="B85" s="65"/>
      <c r="C85" s="65"/>
      <c r="D85" s="65" t="s">
        <v>145</v>
      </c>
      <c r="E85" s="66">
        <v>100000</v>
      </c>
      <c r="F85" s="132"/>
      <c r="G85" s="66"/>
      <c r="H85" s="68"/>
      <c r="I85" s="66"/>
      <c r="J85" s="66">
        <v>100000</v>
      </c>
      <c r="K85" s="66">
        <f t="shared" si="2"/>
        <v>0</v>
      </c>
      <c r="L85" s="65">
        <v>5</v>
      </c>
      <c r="M85" s="69">
        <v>4</v>
      </c>
      <c r="N85" s="76" t="s">
        <v>239</v>
      </c>
    </row>
    <row r="86" spans="1:14" ht="46.8" x14ac:dyDescent="0.3">
      <c r="A86" s="64"/>
      <c r="B86" s="65"/>
      <c r="C86" s="65"/>
      <c r="D86" s="65" t="s">
        <v>228</v>
      </c>
      <c r="E86" s="66">
        <v>0</v>
      </c>
      <c r="F86" s="67">
        <v>4.9180327868852458E-2</v>
      </c>
      <c r="G86" s="66">
        <v>30000</v>
      </c>
      <c r="H86" s="68"/>
      <c r="I86" s="66"/>
      <c r="J86" s="66">
        <v>19955.5</v>
      </c>
      <c r="K86" s="66">
        <f t="shared" si="2"/>
        <v>10044.5</v>
      </c>
      <c r="L86" s="65">
        <v>5</v>
      </c>
      <c r="M86" s="69">
        <v>8</v>
      </c>
      <c r="N86" s="76" t="s">
        <v>239</v>
      </c>
    </row>
    <row r="87" spans="1:14" ht="46.8" x14ac:dyDescent="0.3">
      <c r="A87" s="64"/>
      <c r="B87" s="65"/>
      <c r="C87" s="65"/>
      <c r="D87" s="65" t="s">
        <v>146</v>
      </c>
      <c r="E87" s="66">
        <v>20000</v>
      </c>
      <c r="F87" s="132"/>
      <c r="G87" s="66"/>
      <c r="H87" s="68"/>
      <c r="I87" s="66"/>
      <c r="J87" s="66">
        <v>600</v>
      </c>
      <c r="K87" s="66">
        <f t="shared" si="2"/>
        <v>19400</v>
      </c>
      <c r="L87" s="65">
        <v>5</v>
      </c>
      <c r="M87" s="69">
        <v>8</v>
      </c>
      <c r="N87" s="76" t="s">
        <v>239</v>
      </c>
    </row>
    <row r="88" spans="1:14" ht="62.4" x14ac:dyDescent="0.3">
      <c r="A88" s="64" t="s">
        <v>150</v>
      </c>
      <c r="B88" s="65" t="s">
        <v>147</v>
      </c>
      <c r="C88" s="65" t="s">
        <v>148</v>
      </c>
      <c r="D88" s="65" t="s">
        <v>24</v>
      </c>
      <c r="E88" s="66">
        <v>950000</v>
      </c>
      <c r="F88" s="132"/>
      <c r="G88" s="66"/>
      <c r="H88" s="133">
        <v>4.9180327868852458E-2</v>
      </c>
      <c r="I88" s="66">
        <v>350000</v>
      </c>
      <c r="J88" s="66">
        <v>261180</v>
      </c>
      <c r="K88" s="66">
        <f>E88+G88-I88-J88-I89-I90-I91</f>
        <v>183820</v>
      </c>
      <c r="L88" s="65">
        <v>5</v>
      </c>
      <c r="M88" s="69">
        <v>10</v>
      </c>
      <c r="N88" s="192" t="s">
        <v>244</v>
      </c>
    </row>
    <row r="89" spans="1:14" x14ac:dyDescent="0.3">
      <c r="A89" s="64"/>
      <c r="B89" s="65"/>
      <c r="C89" s="65"/>
      <c r="D89" s="65"/>
      <c r="E89" s="66"/>
      <c r="F89" s="132"/>
      <c r="G89" s="66"/>
      <c r="H89" s="133">
        <v>8.1967213114754092E-2</v>
      </c>
      <c r="I89" s="66">
        <v>50000</v>
      </c>
      <c r="J89" s="66"/>
      <c r="K89" s="66"/>
      <c r="L89" s="65"/>
      <c r="M89" s="69"/>
      <c r="N89" s="193"/>
    </row>
    <row r="90" spans="1:14" x14ac:dyDescent="0.3">
      <c r="A90" s="64"/>
      <c r="B90" s="65"/>
      <c r="C90" s="65"/>
      <c r="D90" s="65"/>
      <c r="E90" s="66"/>
      <c r="F90" s="132"/>
      <c r="G90" s="66"/>
      <c r="H90" s="133">
        <v>9.8360655737704916E-2</v>
      </c>
      <c r="I90" s="66">
        <v>75000</v>
      </c>
      <c r="J90" s="66"/>
      <c r="K90" s="66"/>
      <c r="L90" s="65"/>
      <c r="M90" s="69"/>
      <c r="N90" s="193"/>
    </row>
    <row r="91" spans="1:14" x14ac:dyDescent="0.3">
      <c r="A91" s="64"/>
      <c r="B91" s="65"/>
      <c r="C91" s="65"/>
      <c r="D91" s="65"/>
      <c r="E91" s="66"/>
      <c r="F91" s="132"/>
      <c r="G91" s="66"/>
      <c r="H91" s="133">
        <v>9.8360655737704916E-2</v>
      </c>
      <c r="I91" s="66">
        <v>30000</v>
      </c>
      <c r="J91" s="66"/>
      <c r="K91" s="66"/>
      <c r="L91" s="65"/>
      <c r="M91" s="69"/>
      <c r="N91" s="194"/>
    </row>
    <row r="92" spans="1:14" ht="46.8" x14ac:dyDescent="0.3">
      <c r="A92" s="64"/>
      <c r="B92" s="65"/>
      <c r="C92" s="65"/>
      <c r="D92" s="65" t="s">
        <v>95</v>
      </c>
      <c r="E92" s="66">
        <v>42000</v>
      </c>
      <c r="F92" s="132"/>
      <c r="G92" s="66"/>
      <c r="H92" s="133"/>
      <c r="I92" s="66"/>
      <c r="J92" s="66">
        <v>0</v>
      </c>
      <c r="K92" s="66">
        <f t="shared" si="2"/>
        <v>42000</v>
      </c>
      <c r="L92" s="65">
        <v>5</v>
      </c>
      <c r="M92" s="69">
        <v>10</v>
      </c>
      <c r="N92" s="76" t="s">
        <v>244</v>
      </c>
    </row>
    <row r="93" spans="1:14" ht="46.8" x14ac:dyDescent="0.3">
      <c r="A93" s="64"/>
      <c r="B93" s="65"/>
      <c r="C93" s="65"/>
      <c r="D93" s="65" t="s">
        <v>96</v>
      </c>
      <c r="E93" s="66">
        <v>130000</v>
      </c>
      <c r="F93" s="132"/>
      <c r="G93" s="66"/>
      <c r="H93" s="133"/>
      <c r="I93" s="66"/>
      <c r="J93" s="66">
        <v>122040</v>
      </c>
      <c r="K93" s="66">
        <f t="shared" si="2"/>
        <v>7960</v>
      </c>
      <c r="L93" s="65">
        <v>5</v>
      </c>
      <c r="M93" s="69">
        <v>10</v>
      </c>
      <c r="N93" s="76" t="s">
        <v>244</v>
      </c>
    </row>
    <row r="94" spans="1:14" ht="46.8" x14ac:dyDescent="0.3">
      <c r="A94" s="64"/>
      <c r="B94" s="65"/>
      <c r="C94" s="65"/>
      <c r="D94" s="65" t="s">
        <v>97</v>
      </c>
      <c r="E94" s="66">
        <v>24000</v>
      </c>
      <c r="F94" s="132"/>
      <c r="G94" s="66"/>
      <c r="H94" s="68"/>
      <c r="I94" s="66"/>
      <c r="J94" s="66">
        <v>24000</v>
      </c>
      <c r="K94" s="66">
        <f t="shared" si="2"/>
        <v>0</v>
      </c>
      <c r="L94" s="65">
        <v>5</v>
      </c>
      <c r="M94" s="69">
        <v>10</v>
      </c>
      <c r="N94" s="76" t="s">
        <v>244</v>
      </c>
    </row>
    <row r="95" spans="1:14" ht="46.8" x14ac:dyDescent="0.3">
      <c r="A95" s="64"/>
      <c r="B95" s="65"/>
      <c r="C95" s="65"/>
      <c r="D95" s="65" t="s">
        <v>99</v>
      </c>
      <c r="E95" s="66">
        <v>80000</v>
      </c>
      <c r="F95" s="132"/>
      <c r="G95" s="66"/>
      <c r="H95" s="68"/>
      <c r="I95" s="66"/>
      <c r="J95" s="66">
        <v>0</v>
      </c>
      <c r="K95" s="66">
        <f t="shared" si="2"/>
        <v>80000</v>
      </c>
      <c r="L95" s="65">
        <v>5</v>
      </c>
      <c r="M95" s="69">
        <v>10</v>
      </c>
      <c r="N95" s="76" t="s">
        <v>244</v>
      </c>
    </row>
    <row r="96" spans="1:14" ht="46.8" x14ac:dyDescent="0.3">
      <c r="A96" s="64"/>
      <c r="B96" s="65"/>
      <c r="C96" s="65"/>
      <c r="D96" s="65" t="s">
        <v>98</v>
      </c>
      <c r="E96" s="66">
        <v>10000</v>
      </c>
      <c r="F96" s="132"/>
      <c r="G96" s="66"/>
      <c r="H96" s="68"/>
      <c r="I96" s="66"/>
      <c r="J96" s="66"/>
      <c r="K96" s="66">
        <f t="shared" si="2"/>
        <v>10000</v>
      </c>
      <c r="L96" s="65">
        <v>5</v>
      </c>
      <c r="M96" s="69">
        <v>10</v>
      </c>
      <c r="N96" s="76" t="s">
        <v>244</v>
      </c>
    </row>
    <row r="97" spans="1:14" ht="46.8" x14ac:dyDescent="0.3">
      <c r="A97" s="64"/>
      <c r="B97" s="65"/>
      <c r="C97" s="65"/>
      <c r="D97" s="65" t="s">
        <v>100</v>
      </c>
      <c r="E97" s="66">
        <v>5000</v>
      </c>
      <c r="F97" s="132"/>
      <c r="G97" s="66"/>
      <c r="H97" s="68"/>
      <c r="I97" s="66"/>
      <c r="J97" s="66">
        <v>0</v>
      </c>
      <c r="K97" s="66">
        <f t="shared" si="2"/>
        <v>5000</v>
      </c>
      <c r="L97" s="65">
        <v>5</v>
      </c>
      <c r="M97" s="69">
        <v>10</v>
      </c>
      <c r="N97" s="76" t="s">
        <v>244</v>
      </c>
    </row>
    <row r="98" spans="1:14" ht="46.8" x14ac:dyDescent="0.3">
      <c r="A98" s="64"/>
      <c r="B98" s="65"/>
      <c r="C98" s="65"/>
      <c r="D98" s="65" t="s">
        <v>33</v>
      </c>
      <c r="E98" s="66">
        <v>36000</v>
      </c>
      <c r="F98" s="132"/>
      <c r="G98" s="66"/>
      <c r="H98" s="68"/>
      <c r="I98" s="66"/>
      <c r="J98" s="66">
        <v>31800</v>
      </c>
      <c r="K98" s="66">
        <f t="shared" si="2"/>
        <v>4200</v>
      </c>
      <c r="L98" s="65">
        <v>5</v>
      </c>
      <c r="M98" s="69">
        <v>10</v>
      </c>
      <c r="N98" s="76" t="s">
        <v>244</v>
      </c>
    </row>
    <row r="99" spans="1:14" ht="46.8" x14ac:dyDescent="0.3">
      <c r="A99" s="64"/>
      <c r="B99" s="65"/>
      <c r="C99" s="65"/>
      <c r="D99" s="65" t="s">
        <v>101</v>
      </c>
      <c r="E99" s="66">
        <v>5000</v>
      </c>
      <c r="F99" s="132"/>
      <c r="G99" s="66"/>
      <c r="H99" s="68"/>
      <c r="I99" s="66"/>
      <c r="J99" s="66">
        <v>4800</v>
      </c>
      <c r="K99" s="66">
        <f t="shared" si="2"/>
        <v>200</v>
      </c>
      <c r="L99" s="65">
        <v>5</v>
      </c>
      <c r="M99" s="69">
        <v>10</v>
      </c>
      <c r="N99" s="76" t="s">
        <v>244</v>
      </c>
    </row>
    <row r="100" spans="1:14" ht="46.8" x14ac:dyDescent="0.3">
      <c r="A100" s="64"/>
      <c r="B100" s="65"/>
      <c r="C100" s="65"/>
      <c r="D100" s="65" t="s">
        <v>102</v>
      </c>
      <c r="E100" s="66">
        <v>80000</v>
      </c>
      <c r="F100" s="67">
        <v>8.1967213114754092E-2</v>
      </c>
      <c r="G100" s="66">
        <v>50000</v>
      </c>
      <c r="H100" s="68"/>
      <c r="I100" s="66"/>
      <c r="J100" s="66">
        <v>135300</v>
      </c>
      <c r="K100" s="66">
        <f>E100+G100-I100-J100+G101</f>
        <v>7700</v>
      </c>
      <c r="L100" s="65">
        <v>5</v>
      </c>
      <c r="M100" s="69">
        <v>10</v>
      </c>
      <c r="N100" s="76" t="s">
        <v>244</v>
      </c>
    </row>
    <row r="101" spans="1:14" x14ac:dyDescent="0.3">
      <c r="A101" s="64"/>
      <c r="B101" s="65"/>
      <c r="C101" s="65"/>
      <c r="D101" s="65"/>
      <c r="E101" s="66"/>
      <c r="F101" s="67">
        <v>8.1967213114754092E-2</v>
      </c>
      <c r="G101" s="66">
        <v>13000</v>
      </c>
      <c r="H101" s="68"/>
      <c r="I101" s="66"/>
      <c r="J101" s="66"/>
      <c r="K101" s="66"/>
      <c r="L101" s="65"/>
      <c r="M101" s="69"/>
      <c r="N101" s="76"/>
    </row>
    <row r="102" spans="1:14" ht="46.8" x14ac:dyDescent="0.3">
      <c r="A102" s="64"/>
      <c r="B102" s="65"/>
      <c r="C102" s="65"/>
      <c r="D102" s="65" t="s">
        <v>106</v>
      </c>
      <c r="E102" s="66">
        <v>20000</v>
      </c>
      <c r="F102" s="132"/>
      <c r="G102" s="66"/>
      <c r="H102" s="68"/>
      <c r="I102" s="66"/>
      <c r="J102" s="66"/>
      <c r="K102" s="66">
        <f t="shared" si="2"/>
        <v>20000</v>
      </c>
      <c r="L102" s="65">
        <v>5</v>
      </c>
      <c r="M102" s="69">
        <v>10</v>
      </c>
      <c r="N102" s="76" t="s">
        <v>244</v>
      </c>
    </row>
    <row r="103" spans="1:14" ht="46.8" x14ac:dyDescent="0.3">
      <c r="A103" s="64"/>
      <c r="B103" s="65"/>
      <c r="C103" s="65"/>
      <c r="D103" s="65" t="s">
        <v>151</v>
      </c>
      <c r="E103" s="66">
        <v>10000</v>
      </c>
      <c r="F103" s="132"/>
      <c r="G103" s="66"/>
      <c r="H103" s="68"/>
      <c r="I103" s="66"/>
      <c r="J103" s="66">
        <v>0</v>
      </c>
      <c r="K103" s="66">
        <f t="shared" si="2"/>
        <v>10000</v>
      </c>
      <c r="L103" s="65">
        <v>5</v>
      </c>
      <c r="M103" s="69">
        <v>10</v>
      </c>
      <c r="N103" s="76" t="s">
        <v>244</v>
      </c>
    </row>
    <row r="104" spans="1:14" ht="46.8" x14ac:dyDescent="0.3">
      <c r="A104" s="64"/>
      <c r="B104" s="65"/>
      <c r="C104" s="65"/>
      <c r="D104" s="65" t="s">
        <v>136</v>
      </c>
      <c r="E104" s="66">
        <v>50000</v>
      </c>
      <c r="F104" s="132"/>
      <c r="G104" s="66"/>
      <c r="H104" s="68"/>
      <c r="I104" s="66"/>
      <c r="J104" s="66">
        <v>26056</v>
      </c>
      <c r="K104" s="66">
        <f t="shared" si="2"/>
        <v>23944</v>
      </c>
      <c r="L104" s="65">
        <v>5</v>
      </c>
      <c r="M104" s="69">
        <v>10</v>
      </c>
      <c r="N104" s="76" t="s">
        <v>244</v>
      </c>
    </row>
    <row r="105" spans="1:14" ht="46.8" x14ac:dyDescent="0.3">
      <c r="A105" s="64"/>
      <c r="B105" s="65"/>
      <c r="C105" s="65"/>
      <c r="D105" s="65" t="s">
        <v>117</v>
      </c>
      <c r="E105" s="66">
        <v>30000</v>
      </c>
      <c r="F105" s="132"/>
      <c r="G105" s="66"/>
      <c r="H105" s="68"/>
      <c r="I105" s="66"/>
      <c r="J105" s="66">
        <v>13350</v>
      </c>
      <c r="K105" s="66">
        <f t="shared" si="2"/>
        <v>16650</v>
      </c>
      <c r="L105" s="65">
        <v>5</v>
      </c>
      <c r="M105" s="69">
        <v>10</v>
      </c>
      <c r="N105" s="76" t="s">
        <v>244</v>
      </c>
    </row>
    <row r="106" spans="1:14" ht="46.8" x14ac:dyDescent="0.3">
      <c r="A106" s="64"/>
      <c r="B106" s="65"/>
      <c r="C106" s="65"/>
      <c r="D106" s="65" t="s">
        <v>118</v>
      </c>
      <c r="E106" s="66">
        <v>50000</v>
      </c>
      <c r="F106" s="132"/>
      <c r="G106" s="66"/>
      <c r="H106" s="68"/>
      <c r="I106" s="66"/>
      <c r="J106" s="66">
        <v>46636</v>
      </c>
      <c r="K106" s="66">
        <f t="shared" si="2"/>
        <v>3364</v>
      </c>
      <c r="L106" s="65">
        <v>5</v>
      </c>
      <c r="M106" s="69">
        <v>10</v>
      </c>
      <c r="N106" s="76" t="s">
        <v>244</v>
      </c>
    </row>
    <row r="107" spans="1:14" ht="46.8" x14ac:dyDescent="0.3">
      <c r="A107" s="64"/>
      <c r="B107" s="65"/>
      <c r="C107" s="65"/>
      <c r="D107" s="65" t="s">
        <v>119</v>
      </c>
      <c r="E107" s="66">
        <v>40000</v>
      </c>
      <c r="F107" s="132"/>
      <c r="G107" s="66"/>
      <c r="H107" s="68"/>
      <c r="I107" s="66"/>
      <c r="J107" s="66">
        <v>37005</v>
      </c>
      <c r="K107" s="66">
        <f t="shared" si="2"/>
        <v>2995</v>
      </c>
      <c r="L107" s="65">
        <v>5</v>
      </c>
      <c r="M107" s="69">
        <v>10</v>
      </c>
      <c r="N107" s="76" t="s">
        <v>244</v>
      </c>
    </row>
    <row r="108" spans="1:14" ht="62.4" x14ac:dyDescent="0.3">
      <c r="A108" s="64" t="s">
        <v>150</v>
      </c>
      <c r="B108" s="65" t="s">
        <v>175</v>
      </c>
      <c r="C108" s="65" t="s">
        <v>176</v>
      </c>
      <c r="D108" s="65" t="s">
        <v>29</v>
      </c>
      <c r="E108" s="66">
        <v>360000</v>
      </c>
      <c r="F108" s="132"/>
      <c r="G108" s="66"/>
      <c r="H108" s="68"/>
      <c r="I108" s="66">
        <v>50000</v>
      </c>
      <c r="J108" s="66">
        <v>14558</v>
      </c>
      <c r="K108" s="66">
        <f t="shared" ref="K108:K115" si="3">E108+G108-I108-J108</f>
        <v>295442</v>
      </c>
      <c r="L108" s="65">
        <v>5</v>
      </c>
      <c r="M108" s="69">
        <v>10</v>
      </c>
      <c r="N108" s="76" t="s">
        <v>239</v>
      </c>
    </row>
    <row r="109" spans="1:14" ht="46.8" x14ac:dyDescent="0.3">
      <c r="A109" s="64"/>
      <c r="B109" s="65"/>
      <c r="C109" s="65"/>
      <c r="D109" s="65" t="s">
        <v>96</v>
      </c>
      <c r="E109" s="66">
        <v>156000</v>
      </c>
      <c r="F109" s="132"/>
      <c r="G109" s="66"/>
      <c r="H109" s="68"/>
      <c r="I109" s="66"/>
      <c r="J109" s="66">
        <v>147000</v>
      </c>
      <c r="K109" s="66">
        <f t="shared" si="3"/>
        <v>9000</v>
      </c>
      <c r="L109" s="65">
        <v>5</v>
      </c>
      <c r="M109" s="69">
        <v>10</v>
      </c>
      <c r="N109" s="76" t="s">
        <v>239</v>
      </c>
    </row>
    <row r="110" spans="1:14" ht="46.8" x14ac:dyDescent="0.3">
      <c r="A110" s="64"/>
      <c r="B110" s="65"/>
      <c r="C110" s="65"/>
      <c r="D110" s="65" t="s">
        <v>97</v>
      </c>
      <c r="E110" s="66">
        <v>24000</v>
      </c>
      <c r="F110" s="132"/>
      <c r="G110" s="66"/>
      <c r="H110" s="68"/>
      <c r="I110" s="66"/>
      <c r="J110" s="66">
        <v>12420</v>
      </c>
      <c r="K110" s="66">
        <f t="shared" si="3"/>
        <v>11580</v>
      </c>
      <c r="L110" s="65">
        <v>5</v>
      </c>
      <c r="M110" s="69">
        <v>10</v>
      </c>
      <c r="N110" s="76" t="s">
        <v>239</v>
      </c>
    </row>
    <row r="111" spans="1:14" ht="46.8" x14ac:dyDescent="0.3">
      <c r="A111" s="64"/>
      <c r="B111" s="65"/>
      <c r="C111" s="65"/>
      <c r="D111" s="65" t="s">
        <v>99</v>
      </c>
      <c r="E111" s="66">
        <v>7000</v>
      </c>
      <c r="F111" s="132"/>
      <c r="G111" s="66"/>
      <c r="H111" s="68"/>
      <c r="I111" s="66"/>
      <c r="J111" s="66">
        <v>0</v>
      </c>
      <c r="K111" s="66">
        <f t="shared" si="3"/>
        <v>7000</v>
      </c>
      <c r="L111" s="65">
        <v>5</v>
      </c>
      <c r="M111" s="69">
        <v>10</v>
      </c>
      <c r="N111" s="76" t="s">
        <v>239</v>
      </c>
    </row>
    <row r="112" spans="1:14" ht="46.8" x14ac:dyDescent="0.3">
      <c r="A112" s="64"/>
      <c r="B112" s="65"/>
      <c r="C112" s="65"/>
      <c r="D112" s="65" t="s">
        <v>100</v>
      </c>
      <c r="E112" s="66">
        <v>5000</v>
      </c>
      <c r="F112" s="132"/>
      <c r="G112" s="66"/>
      <c r="H112" s="68"/>
      <c r="I112" s="66"/>
      <c r="J112" s="66">
        <v>0</v>
      </c>
      <c r="K112" s="66">
        <f t="shared" si="3"/>
        <v>5000</v>
      </c>
      <c r="L112" s="65">
        <v>5</v>
      </c>
      <c r="M112" s="69">
        <v>10</v>
      </c>
      <c r="N112" s="76" t="s">
        <v>239</v>
      </c>
    </row>
    <row r="113" spans="1:14" ht="46.8" x14ac:dyDescent="0.3">
      <c r="A113" s="64"/>
      <c r="B113" s="65"/>
      <c r="C113" s="65"/>
      <c r="D113" s="65" t="s">
        <v>102</v>
      </c>
      <c r="E113" s="66">
        <v>5000</v>
      </c>
      <c r="F113" s="132"/>
      <c r="G113" s="66"/>
      <c r="H113" s="68"/>
      <c r="I113" s="66"/>
      <c r="J113" s="66">
        <v>0</v>
      </c>
      <c r="K113" s="66">
        <f t="shared" si="3"/>
        <v>5000</v>
      </c>
      <c r="L113" s="65">
        <v>5</v>
      </c>
      <c r="M113" s="69">
        <v>10</v>
      </c>
      <c r="N113" s="76" t="s">
        <v>239</v>
      </c>
    </row>
    <row r="114" spans="1:14" ht="46.8" x14ac:dyDescent="0.3">
      <c r="A114" s="64"/>
      <c r="B114" s="65"/>
      <c r="C114" s="65"/>
      <c r="D114" s="65" t="s">
        <v>136</v>
      </c>
      <c r="E114" s="66">
        <v>5000</v>
      </c>
      <c r="F114" s="132"/>
      <c r="G114" s="66"/>
      <c r="H114" s="68"/>
      <c r="I114" s="66"/>
      <c r="J114" s="66">
        <v>0</v>
      </c>
      <c r="K114" s="66">
        <f t="shared" si="3"/>
        <v>5000</v>
      </c>
      <c r="L114" s="65">
        <v>5</v>
      </c>
      <c r="M114" s="69">
        <v>10</v>
      </c>
      <c r="N114" s="76" t="s">
        <v>239</v>
      </c>
    </row>
    <row r="115" spans="1:14" ht="46.8" x14ac:dyDescent="0.3">
      <c r="A115" s="64"/>
      <c r="B115" s="65"/>
      <c r="C115" s="65"/>
      <c r="D115" s="65" t="s">
        <v>177</v>
      </c>
      <c r="E115" s="66">
        <v>5000</v>
      </c>
      <c r="F115" s="132"/>
      <c r="G115" s="66"/>
      <c r="H115" s="68"/>
      <c r="I115" s="66"/>
      <c r="J115" s="66">
        <v>0</v>
      </c>
      <c r="K115" s="66">
        <f t="shared" si="3"/>
        <v>5000</v>
      </c>
      <c r="L115" s="65">
        <v>5</v>
      </c>
      <c r="M115" s="69">
        <v>10</v>
      </c>
      <c r="N115" s="76" t="s">
        <v>239</v>
      </c>
    </row>
    <row r="116" spans="1:14" ht="78" x14ac:dyDescent="0.3">
      <c r="A116" s="64" t="s">
        <v>150</v>
      </c>
      <c r="B116" s="65" t="s">
        <v>182</v>
      </c>
      <c r="C116" s="65" t="s">
        <v>183</v>
      </c>
      <c r="D116" s="65" t="s">
        <v>24</v>
      </c>
      <c r="E116" s="66">
        <v>980000</v>
      </c>
      <c r="F116" s="132"/>
      <c r="G116" s="66"/>
      <c r="H116" s="133">
        <v>4.9180327868852458E-2</v>
      </c>
      <c r="I116" s="66">
        <v>70000</v>
      </c>
      <c r="J116" s="66">
        <v>256860</v>
      </c>
      <c r="K116" s="66">
        <f>E116+G116-I116-J116-I117</f>
        <v>463140</v>
      </c>
      <c r="L116" s="65">
        <v>5</v>
      </c>
      <c r="M116" s="69">
        <v>10</v>
      </c>
      <c r="N116" s="65" t="s">
        <v>237</v>
      </c>
    </row>
    <row r="117" spans="1:14" x14ac:dyDescent="0.3">
      <c r="A117" s="64"/>
      <c r="B117" s="65"/>
      <c r="C117" s="65"/>
      <c r="D117" s="65"/>
      <c r="E117" s="66"/>
      <c r="F117" s="132"/>
      <c r="G117" s="66"/>
      <c r="H117" s="133">
        <v>8.1967213114754092E-2</v>
      </c>
      <c r="I117" s="66">
        <v>190000</v>
      </c>
      <c r="J117" s="66"/>
      <c r="K117" s="66"/>
      <c r="L117" s="65"/>
      <c r="M117" s="69">
        <v>10</v>
      </c>
      <c r="N117" s="76"/>
    </row>
    <row r="118" spans="1:14" ht="31.2" x14ac:dyDescent="0.3">
      <c r="A118" s="64"/>
      <c r="B118" s="65"/>
      <c r="C118" s="65"/>
      <c r="D118" s="65" t="s">
        <v>94</v>
      </c>
      <c r="E118" s="66">
        <v>24000</v>
      </c>
      <c r="F118" s="132"/>
      <c r="G118" s="66"/>
      <c r="H118" s="68"/>
      <c r="I118" s="66"/>
      <c r="J118" s="66">
        <v>0</v>
      </c>
      <c r="K118" s="66">
        <f t="shared" ref="K118:K140" si="4">E118+G118-I118-J118</f>
        <v>24000</v>
      </c>
      <c r="L118" s="65">
        <v>5</v>
      </c>
      <c r="M118" s="69">
        <v>10</v>
      </c>
      <c r="N118" s="65" t="s">
        <v>237</v>
      </c>
    </row>
    <row r="119" spans="1:14" ht="31.2" x14ac:dyDescent="0.3">
      <c r="A119" s="64"/>
      <c r="B119" s="65"/>
      <c r="C119" s="65"/>
      <c r="D119" s="65" t="s">
        <v>95</v>
      </c>
      <c r="E119" s="66">
        <v>42000</v>
      </c>
      <c r="F119" s="132"/>
      <c r="G119" s="66"/>
      <c r="H119" s="68"/>
      <c r="I119" s="66"/>
      <c r="J119" s="66">
        <v>0</v>
      </c>
      <c r="K119" s="66">
        <f t="shared" si="4"/>
        <v>42000</v>
      </c>
      <c r="L119" s="65">
        <v>5</v>
      </c>
      <c r="M119" s="69">
        <v>10</v>
      </c>
      <c r="N119" s="65" t="s">
        <v>237</v>
      </c>
    </row>
    <row r="120" spans="1:14" ht="31.2" x14ac:dyDescent="0.3">
      <c r="A120" s="64"/>
      <c r="B120" s="65"/>
      <c r="C120" s="65"/>
      <c r="D120" s="65" t="s">
        <v>99</v>
      </c>
      <c r="E120" s="66">
        <v>20000</v>
      </c>
      <c r="F120" s="132"/>
      <c r="G120" s="66"/>
      <c r="H120" s="133">
        <v>1.6393442622950821E-2</v>
      </c>
      <c r="I120" s="66">
        <v>20000</v>
      </c>
      <c r="J120" s="66">
        <v>0</v>
      </c>
      <c r="K120" s="66">
        <f t="shared" si="4"/>
        <v>0</v>
      </c>
      <c r="L120" s="65">
        <v>5</v>
      </c>
      <c r="M120" s="69">
        <v>10</v>
      </c>
      <c r="N120" s="65" t="s">
        <v>237</v>
      </c>
    </row>
    <row r="121" spans="1:14" ht="31.2" x14ac:dyDescent="0.3">
      <c r="A121" s="64"/>
      <c r="B121" s="65"/>
      <c r="C121" s="65"/>
      <c r="D121" s="65" t="s">
        <v>98</v>
      </c>
      <c r="E121" s="66">
        <v>5000</v>
      </c>
      <c r="F121" s="132"/>
      <c r="G121" s="66"/>
      <c r="H121" s="68"/>
      <c r="I121" s="66"/>
      <c r="J121" s="66">
        <v>0</v>
      </c>
      <c r="K121" s="66">
        <f t="shared" si="4"/>
        <v>5000</v>
      </c>
      <c r="L121" s="65">
        <v>5</v>
      </c>
      <c r="M121" s="69">
        <v>10</v>
      </c>
      <c r="N121" s="65" t="s">
        <v>237</v>
      </c>
    </row>
    <row r="122" spans="1:14" ht="31.2" x14ac:dyDescent="0.3">
      <c r="A122" s="64"/>
      <c r="B122" s="65"/>
      <c r="C122" s="65"/>
      <c r="D122" s="65" t="s">
        <v>100</v>
      </c>
      <c r="E122" s="66">
        <v>5000</v>
      </c>
      <c r="F122" s="132"/>
      <c r="G122" s="66"/>
      <c r="H122" s="68"/>
      <c r="I122" s="66"/>
      <c r="J122" s="66">
        <v>0</v>
      </c>
      <c r="K122" s="66">
        <f t="shared" si="4"/>
        <v>5000</v>
      </c>
      <c r="L122" s="65">
        <v>5</v>
      </c>
      <c r="M122" s="69">
        <v>10</v>
      </c>
      <c r="N122" s="65" t="s">
        <v>237</v>
      </c>
    </row>
    <row r="123" spans="1:14" ht="31.2" x14ac:dyDescent="0.3">
      <c r="A123" s="64"/>
      <c r="B123" s="65"/>
      <c r="C123" s="65"/>
      <c r="D123" s="65" t="s">
        <v>33</v>
      </c>
      <c r="E123" s="66">
        <v>36000</v>
      </c>
      <c r="F123" s="132"/>
      <c r="G123" s="66"/>
      <c r="H123" s="68"/>
      <c r="I123" s="66"/>
      <c r="J123" s="66">
        <v>36000</v>
      </c>
      <c r="K123" s="66">
        <f t="shared" si="4"/>
        <v>0</v>
      </c>
      <c r="L123" s="65">
        <v>5</v>
      </c>
      <c r="M123" s="69">
        <v>10</v>
      </c>
      <c r="N123" s="65" t="s">
        <v>237</v>
      </c>
    </row>
    <row r="124" spans="1:14" ht="31.2" x14ac:dyDescent="0.3">
      <c r="A124" s="64"/>
      <c r="B124" s="65"/>
      <c r="C124" s="65"/>
      <c r="D124" s="65" t="s">
        <v>101</v>
      </c>
      <c r="E124" s="66">
        <v>20000</v>
      </c>
      <c r="F124" s="132"/>
      <c r="G124" s="66"/>
      <c r="H124" s="68"/>
      <c r="I124" s="66"/>
      <c r="J124" s="66">
        <v>9050</v>
      </c>
      <c r="K124" s="66">
        <f t="shared" si="4"/>
        <v>10950</v>
      </c>
      <c r="L124" s="65">
        <v>5</v>
      </c>
      <c r="M124" s="69">
        <v>10</v>
      </c>
      <c r="N124" s="65" t="s">
        <v>237</v>
      </c>
    </row>
    <row r="125" spans="1:14" ht="31.2" x14ac:dyDescent="0.3">
      <c r="A125" s="64"/>
      <c r="B125" s="65"/>
      <c r="C125" s="65"/>
      <c r="D125" s="65" t="s">
        <v>102</v>
      </c>
      <c r="E125" s="66">
        <v>20000</v>
      </c>
      <c r="F125" s="132"/>
      <c r="G125" s="66"/>
      <c r="H125" s="68"/>
      <c r="I125" s="66"/>
      <c r="J125" s="66">
        <v>9465</v>
      </c>
      <c r="K125" s="66">
        <f t="shared" si="4"/>
        <v>10535</v>
      </c>
      <c r="L125" s="65">
        <v>5</v>
      </c>
      <c r="M125" s="69">
        <v>10</v>
      </c>
      <c r="N125" s="65" t="s">
        <v>237</v>
      </c>
    </row>
    <row r="126" spans="1:14" ht="31.2" x14ac:dyDescent="0.3">
      <c r="A126" s="64"/>
      <c r="B126" s="65"/>
      <c r="C126" s="65"/>
      <c r="D126" s="65" t="s">
        <v>189</v>
      </c>
      <c r="E126" s="66">
        <v>5000</v>
      </c>
      <c r="F126" s="132"/>
      <c r="G126" s="66"/>
      <c r="H126" s="68"/>
      <c r="I126" s="66"/>
      <c r="J126" s="66">
        <v>1500</v>
      </c>
      <c r="K126" s="66">
        <f t="shared" si="4"/>
        <v>3500</v>
      </c>
      <c r="L126" s="65">
        <v>5</v>
      </c>
      <c r="M126" s="69">
        <v>10</v>
      </c>
      <c r="N126" s="65" t="s">
        <v>237</v>
      </c>
    </row>
    <row r="127" spans="1:14" ht="31.2" x14ac:dyDescent="0.3">
      <c r="A127" s="64"/>
      <c r="B127" s="65"/>
      <c r="C127" s="65"/>
      <c r="D127" s="65" t="s">
        <v>106</v>
      </c>
      <c r="E127" s="66">
        <v>110000</v>
      </c>
      <c r="F127" s="67">
        <v>1.6393442622950821E-2</v>
      </c>
      <c r="G127" s="66">
        <v>10000</v>
      </c>
      <c r="H127" s="68"/>
      <c r="I127" s="66"/>
      <c r="J127" s="66">
        <v>115500</v>
      </c>
      <c r="K127" s="66">
        <f t="shared" si="4"/>
        <v>4500</v>
      </c>
      <c r="L127" s="65">
        <v>5</v>
      </c>
      <c r="M127" s="69">
        <v>10</v>
      </c>
      <c r="N127" s="65" t="s">
        <v>237</v>
      </c>
    </row>
    <row r="128" spans="1:14" ht="31.2" x14ac:dyDescent="0.3">
      <c r="A128" s="64"/>
      <c r="B128" s="65"/>
      <c r="C128" s="65"/>
      <c r="D128" s="65" t="s">
        <v>136</v>
      </c>
      <c r="E128" s="66">
        <v>10000</v>
      </c>
      <c r="F128" s="132"/>
      <c r="G128" s="66"/>
      <c r="H128" s="68"/>
      <c r="I128" s="66"/>
      <c r="J128" s="66">
        <v>0</v>
      </c>
      <c r="K128" s="66">
        <f t="shared" si="4"/>
        <v>10000</v>
      </c>
      <c r="L128" s="65">
        <v>5</v>
      </c>
      <c r="M128" s="69">
        <v>10</v>
      </c>
      <c r="N128" s="65" t="s">
        <v>237</v>
      </c>
    </row>
    <row r="129" spans="1:14" ht="46.8" x14ac:dyDescent="0.3">
      <c r="A129" s="64"/>
      <c r="B129" s="65"/>
      <c r="C129" s="65"/>
      <c r="D129" s="65" t="s">
        <v>184</v>
      </c>
      <c r="E129" s="66">
        <v>10000</v>
      </c>
      <c r="F129" s="132"/>
      <c r="G129" s="66"/>
      <c r="H129" s="68"/>
      <c r="I129" s="66"/>
      <c r="J129" s="66">
        <v>0</v>
      </c>
      <c r="K129" s="66">
        <f t="shared" si="4"/>
        <v>10000</v>
      </c>
      <c r="L129" s="65">
        <v>5</v>
      </c>
      <c r="M129" s="69">
        <v>9</v>
      </c>
      <c r="N129" s="65" t="s">
        <v>237</v>
      </c>
    </row>
    <row r="130" spans="1:14" ht="31.2" x14ac:dyDescent="0.3">
      <c r="A130" s="64"/>
      <c r="B130" s="65"/>
      <c r="C130" s="65"/>
      <c r="D130" s="65" t="s">
        <v>117</v>
      </c>
      <c r="E130" s="66">
        <v>100000</v>
      </c>
      <c r="F130" s="67">
        <v>8.1967213114754092E-2</v>
      </c>
      <c r="G130" s="66">
        <v>100000</v>
      </c>
      <c r="H130" s="68"/>
      <c r="I130" s="66"/>
      <c r="J130" s="66">
        <v>227779</v>
      </c>
      <c r="K130" s="66">
        <f t="shared" si="4"/>
        <v>-27779</v>
      </c>
      <c r="L130" s="65">
        <v>5</v>
      </c>
      <c r="M130" s="69">
        <v>10</v>
      </c>
      <c r="N130" s="65" t="s">
        <v>237</v>
      </c>
    </row>
    <row r="131" spans="1:14" ht="31.2" x14ac:dyDescent="0.3">
      <c r="A131" s="64"/>
      <c r="B131" s="65"/>
      <c r="C131" s="65"/>
      <c r="D131" s="65" t="s">
        <v>118</v>
      </c>
      <c r="E131" s="66">
        <v>20000</v>
      </c>
      <c r="F131" s="132"/>
      <c r="G131" s="66"/>
      <c r="H131" s="68"/>
      <c r="I131" s="66"/>
      <c r="J131" s="66"/>
      <c r="K131" s="66">
        <f t="shared" si="4"/>
        <v>20000</v>
      </c>
      <c r="L131" s="65">
        <v>5</v>
      </c>
      <c r="M131" s="69">
        <v>10</v>
      </c>
      <c r="N131" s="65" t="s">
        <v>237</v>
      </c>
    </row>
    <row r="132" spans="1:14" ht="31.2" x14ac:dyDescent="0.3">
      <c r="A132" s="64"/>
      <c r="B132" s="65"/>
      <c r="C132" s="65"/>
      <c r="D132" s="65" t="s">
        <v>123</v>
      </c>
      <c r="E132" s="66">
        <v>10000</v>
      </c>
      <c r="F132" s="132"/>
      <c r="G132" s="66"/>
      <c r="H132" s="68"/>
      <c r="I132" s="66"/>
      <c r="J132" s="66">
        <v>0</v>
      </c>
      <c r="K132" s="66">
        <f t="shared" si="4"/>
        <v>10000</v>
      </c>
      <c r="L132" s="65">
        <v>5</v>
      </c>
      <c r="M132" s="69">
        <v>10</v>
      </c>
      <c r="N132" s="65" t="s">
        <v>237</v>
      </c>
    </row>
    <row r="133" spans="1:14" ht="31.2" x14ac:dyDescent="0.3">
      <c r="A133" s="64"/>
      <c r="B133" s="65"/>
      <c r="C133" s="65"/>
      <c r="D133" s="65" t="s">
        <v>186</v>
      </c>
      <c r="E133" s="66">
        <v>9000</v>
      </c>
      <c r="F133" s="132"/>
      <c r="G133" s="66"/>
      <c r="H133" s="68"/>
      <c r="I133" s="66"/>
      <c r="J133" s="66">
        <v>9000</v>
      </c>
      <c r="K133" s="66">
        <f t="shared" si="4"/>
        <v>0</v>
      </c>
      <c r="L133" s="65">
        <v>5</v>
      </c>
      <c r="M133" s="69">
        <v>10</v>
      </c>
      <c r="N133" s="65" t="s">
        <v>237</v>
      </c>
    </row>
    <row r="134" spans="1:14" ht="31.2" x14ac:dyDescent="0.3">
      <c r="A134" s="64"/>
      <c r="B134" s="65"/>
      <c r="C134" s="65"/>
      <c r="D134" s="65" t="s">
        <v>187</v>
      </c>
      <c r="E134" s="66">
        <v>5000</v>
      </c>
      <c r="F134" s="132"/>
      <c r="G134" s="66"/>
      <c r="H134" s="68"/>
      <c r="I134" s="66"/>
      <c r="J134" s="66">
        <v>4900</v>
      </c>
      <c r="K134" s="66">
        <f t="shared" si="4"/>
        <v>100</v>
      </c>
      <c r="L134" s="65">
        <v>5</v>
      </c>
      <c r="M134" s="69">
        <v>10</v>
      </c>
      <c r="N134" s="65" t="s">
        <v>237</v>
      </c>
    </row>
    <row r="135" spans="1:14" ht="31.2" x14ac:dyDescent="0.3">
      <c r="A135" s="64"/>
      <c r="B135" s="65"/>
      <c r="C135" s="65"/>
      <c r="D135" s="65" t="s">
        <v>188</v>
      </c>
      <c r="E135" s="66">
        <v>5000</v>
      </c>
      <c r="F135" s="132"/>
      <c r="G135" s="66"/>
      <c r="H135" s="68"/>
      <c r="I135" s="66"/>
      <c r="J135" s="66">
        <v>4900</v>
      </c>
      <c r="K135" s="66">
        <f t="shared" si="4"/>
        <v>100</v>
      </c>
      <c r="L135" s="65">
        <v>5</v>
      </c>
      <c r="M135" s="69">
        <v>10</v>
      </c>
      <c r="N135" s="65" t="s">
        <v>237</v>
      </c>
    </row>
    <row r="136" spans="1:14" ht="46.8" x14ac:dyDescent="0.3">
      <c r="A136" s="64" t="s">
        <v>150</v>
      </c>
      <c r="B136" s="65" t="s">
        <v>182</v>
      </c>
      <c r="C136" s="65" t="s">
        <v>190</v>
      </c>
      <c r="D136" s="65" t="s">
        <v>106</v>
      </c>
      <c r="E136" s="66">
        <v>110000</v>
      </c>
      <c r="F136" s="67">
        <v>1.6393442622950821E-2</v>
      </c>
      <c r="G136" s="66">
        <v>10000</v>
      </c>
      <c r="H136" s="68"/>
      <c r="I136" s="66"/>
      <c r="J136" s="66">
        <v>115500</v>
      </c>
      <c r="K136" s="66">
        <f t="shared" si="4"/>
        <v>4500</v>
      </c>
      <c r="L136" s="65">
        <v>5</v>
      </c>
      <c r="M136" s="69">
        <v>10</v>
      </c>
      <c r="N136" s="65" t="s">
        <v>237</v>
      </c>
    </row>
    <row r="137" spans="1:14" ht="93.6" x14ac:dyDescent="0.3">
      <c r="A137" s="64" t="s">
        <v>150</v>
      </c>
      <c r="B137" s="65" t="s">
        <v>192</v>
      </c>
      <c r="C137" s="65" t="s">
        <v>193</v>
      </c>
      <c r="D137" s="65" t="s">
        <v>194</v>
      </c>
      <c r="E137" s="66">
        <v>50000</v>
      </c>
      <c r="F137" s="132"/>
      <c r="G137" s="66"/>
      <c r="H137" s="68"/>
      <c r="I137" s="66"/>
      <c r="J137" s="66">
        <v>0</v>
      </c>
      <c r="K137" s="66">
        <f t="shared" si="4"/>
        <v>50000</v>
      </c>
      <c r="L137" s="65">
        <v>5</v>
      </c>
      <c r="M137" s="69">
        <v>10</v>
      </c>
      <c r="N137" s="65" t="s">
        <v>239</v>
      </c>
    </row>
    <row r="138" spans="1:14" ht="46.8" x14ac:dyDescent="0.3">
      <c r="A138" s="64"/>
      <c r="B138" s="65"/>
      <c r="C138" s="65"/>
      <c r="D138" s="65" t="s">
        <v>195</v>
      </c>
      <c r="E138" s="66">
        <v>50000</v>
      </c>
      <c r="F138" s="132"/>
      <c r="G138" s="66"/>
      <c r="H138" s="68"/>
      <c r="I138" s="66"/>
      <c r="J138" s="66">
        <v>0</v>
      </c>
      <c r="K138" s="66">
        <f t="shared" si="4"/>
        <v>50000</v>
      </c>
      <c r="L138" s="65">
        <v>5</v>
      </c>
      <c r="M138" s="69">
        <v>5</v>
      </c>
      <c r="N138" s="65" t="s">
        <v>239</v>
      </c>
    </row>
    <row r="139" spans="1:14" ht="46.8" x14ac:dyDescent="0.3">
      <c r="A139" s="64" t="s">
        <v>234</v>
      </c>
      <c r="B139" s="65" t="s">
        <v>216</v>
      </c>
      <c r="C139" s="65" t="s">
        <v>217</v>
      </c>
      <c r="D139" s="65" t="s">
        <v>218</v>
      </c>
      <c r="E139" s="66">
        <v>10000</v>
      </c>
      <c r="F139" s="132"/>
      <c r="G139" s="66"/>
      <c r="H139" s="68"/>
      <c r="I139" s="66"/>
      <c r="J139" s="66">
        <v>0</v>
      </c>
      <c r="K139" s="66">
        <f t="shared" si="4"/>
        <v>10000</v>
      </c>
      <c r="L139" s="65">
        <v>5</v>
      </c>
      <c r="M139" s="69">
        <v>10</v>
      </c>
      <c r="N139" s="65" t="s">
        <v>239</v>
      </c>
    </row>
    <row r="140" spans="1:14" ht="46.8" x14ac:dyDescent="0.3">
      <c r="A140" s="64" t="s">
        <v>233</v>
      </c>
      <c r="B140" s="65" t="s">
        <v>17</v>
      </c>
      <c r="C140" s="65" t="s">
        <v>17</v>
      </c>
      <c r="D140" s="65" t="s">
        <v>71</v>
      </c>
      <c r="E140" s="66">
        <v>76300</v>
      </c>
      <c r="F140" s="132"/>
      <c r="G140" s="66"/>
      <c r="H140" s="68"/>
      <c r="I140" s="66"/>
      <c r="J140" s="66">
        <v>71803</v>
      </c>
      <c r="K140" s="66">
        <f t="shared" si="4"/>
        <v>4497</v>
      </c>
      <c r="L140" s="65">
        <v>5</v>
      </c>
      <c r="M140" s="69">
        <v>10</v>
      </c>
      <c r="N140" s="65" t="s">
        <v>239</v>
      </c>
    </row>
    <row r="141" spans="1:14" ht="46.8" x14ac:dyDescent="0.3">
      <c r="A141" s="64"/>
      <c r="B141" s="65"/>
      <c r="C141" s="65"/>
      <c r="D141" s="65" t="s">
        <v>79</v>
      </c>
      <c r="E141" s="66">
        <v>141000</v>
      </c>
      <c r="F141" s="132"/>
      <c r="G141" s="66"/>
      <c r="H141" s="68"/>
      <c r="I141" s="66"/>
      <c r="J141" s="66">
        <v>141000</v>
      </c>
      <c r="K141" s="66">
        <f t="shared" ref="K141" si="5">E141+G141-I141-J141</f>
        <v>0</v>
      </c>
      <c r="L141" s="65">
        <v>5</v>
      </c>
      <c r="M141" s="69">
        <v>10</v>
      </c>
      <c r="N141" s="65" t="s">
        <v>239</v>
      </c>
    </row>
    <row r="142" spans="1:14" ht="16.2" thickBot="1" x14ac:dyDescent="0.35">
      <c r="A142" s="141"/>
      <c r="B142" s="142"/>
      <c r="C142" s="142"/>
      <c r="D142" s="142"/>
      <c r="E142" s="143">
        <f>SUM(E3:E141)</f>
        <v>15545050</v>
      </c>
      <c r="F142" s="143"/>
      <c r="G142" s="143">
        <f>SUM(G3:G141)</f>
        <v>716000</v>
      </c>
      <c r="H142" s="143"/>
      <c r="I142" s="143">
        <f>SUM(I3:I141)</f>
        <v>1458000</v>
      </c>
      <c r="J142" s="143">
        <f>SUM(J3:J141)</f>
        <v>11001026.27</v>
      </c>
      <c r="K142" s="143">
        <f>SUM(K3:K141)</f>
        <v>3802023.73</v>
      </c>
      <c r="L142" s="142"/>
      <c r="M142" s="144"/>
      <c r="N142" s="145"/>
    </row>
    <row r="143" spans="1:14" ht="16.2" thickTop="1" x14ac:dyDescent="0.3">
      <c r="J143" s="41">
        <v>32093.67</v>
      </c>
    </row>
    <row r="144" spans="1:14" x14ac:dyDescent="0.3">
      <c r="J144" s="170">
        <f>SUM(J142:J143)</f>
        <v>11033119.939999999</v>
      </c>
    </row>
  </sheetData>
  <mergeCells count="4">
    <mergeCell ref="F2:G2"/>
    <mergeCell ref="H2:I2"/>
    <mergeCell ref="A1:M1"/>
    <mergeCell ref="N88:N91"/>
  </mergeCells>
  <printOptions horizontalCentered="1"/>
  <pageMargins left="0.15748031496062992" right="0.19685039370078741" top="0.74803149606299213" bottom="0.23622047244094491" header="0.31496062992125984" footer="0.23622047244094491"/>
  <pageSetup paperSize="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topLeftCell="A7" zoomScale="90" zoomScaleSheetLayoutView="90" workbookViewId="0">
      <selection activeCell="L8" sqref="L8"/>
    </sheetView>
  </sheetViews>
  <sheetFormatPr defaultColWidth="9" defaultRowHeight="21" x14ac:dyDescent="0.4"/>
  <cols>
    <col min="1" max="1" width="3.69921875" style="147" customWidth="1"/>
    <col min="2" max="2" width="27.69921875" style="147" bestFit="1" customWidth="1"/>
    <col min="3" max="3" width="2" style="147" customWidth="1"/>
    <col min="4" max="4" width="13.69921875" style="148" customWidth="1"/>
    <col min="5" max="5" width="2.5" style="148" customWidth="1"/>
    <col min="6" max="6" width="15.19921875" style="148" bestFit="1" customWidth="1"/>
    <col min="7" max="7" width="3.19921875" style="148" bestFit="1" customWidth="1"/>
    <col min="8" max="8" width="12.19921875" style="147" bestFit="1" customWidth="1"/>
    <col min="9" max="16384" width="9" style="147"/>
  </cols>
  <sheetData>
    <row r="1" spans="1:8" x14ac:dyDescent="0.4">
      <c r="H1" s="150" t="s">
        <v>271</v>
      </c>
    </row>
    <row r="2" spans="1:8" ht="23.4" x14ac:dyDescent="0.45">
      <c r="A2" s="195" t="s">
        <v>246</v>
      </c>
      <c r="B2" s="195"/>
      <c r="C2" s="195"/>
      <c r="D2" s="195"/>
      <c r="E2" s="195"/>
      <c r="F2" s="195"/>
      <c r="G2" s="195"/>
      <c r="H2" s="195"/>
    </row>
    <row r="3" spans="1:8" x14ac:dyDescent="0.4">
      <c r="A3" s="196" t="s">
        <v>247</v>
      </c>
      <c r="B3" s="196"/>
      <c r="C3" s="196"/>
      <c r="D3" s="196"/>
      <c r="E3" s="196"/>
      <c r="F3" s="196"/>
      <c r="G3" s="196"/>
      <c r="H3" s="196"/>
    </row>
    <row r="5" spans="1:8" x14ac:dyDescent="0.4">
      <c r="D5" s="156" t="s">
        <v>257</v>
      </c>
      <c r="E5" s="151"/>
      <c r="F5" s="155" t="s">
        <v>258</v>
      </c>
    </row>
    <row r="6" spans="1:8" x14ac:dyDescent="0.4">
      <c r="A6" s="153" t="s">
        <v>248</v>
      </c>
    </row>
    <row r="7" spans="1:8" x14ac:dyDescent="0.4">
      <c r="B7" s="147" t="s">
        <v>252</v>
      </c>
      <c r="D7" s="148">
        <v>37840000</v>
      </c>
      <c r="F7" s="148">
        <v>42477478.799999997</v>
      </c>
      <c r="G7" s="148" t="s">
        <v>249</v>
      </c>
      <c r="H7" s="149">
        <f>F7-D7</f>
        <v>4637478.799999997</v>
      </c>
    </row>
    <row r="8" spans="1:8" x14ac:dyDescent="0.4">
      <c r="B8" s="147" t="s">
        <v>253</v>
      </c>
      <c r="F8" s="148">
        <v>319288</v>
      </c>
      <c r="H8" s="149"/>
    </row>
    <row r="9" spans="1:8" ht="21.6" thickBot="1" x14ac:dyDescent="0.45">
      <c r="B9" s="150" t="s">
        <v>254</v>
      </c>
      <c r="F9" s="152">
        <f>SUM(F7:F8)</f>
        <v>42796766.799999997</v>
      </c>
    </row>
    <row r="10" spans="1:8" ht="24.75" thickTop="1" x14ac:dyDescent="0.55000000000000004">
      <c r="B10" s="150"/>
    </row>
    <row r="11" spans="1:8" x14ac:dyDescent="0.4">
      <c r="A11" s="153" t="s">
        <v>250</v>
      </c>
    </row>
    <row r="12" spans="1:8" x14ac:dyDescent="0.4">
      <c r="B12" s="147" t="s">
        <v>252</v>
      </c>
      <c r="D12" s="148">
        <v>37840000</v>
      </c>
      <c r="F12" s="148">
        <v>32459658.550000001</v>
      </c>
      <c r="G12" s="148" t="s">
        <v>251</v>
      </c>
      <c r="H12" s="149">
        <f>D12-F12</f>
        <v>5380341.4499999993</v>
      </c>
    </row>
    <row r="13" spans="1:8" x14ac:dyDescent="0.4">
      <c r="B13" s="147" t="s">
        <v>253</v>
      </c>
      <c r="F13" s="148">
        <v>319288</v>
      </c>
    </row>
    <row r="14" spans="1:8" ht="21.6" thickBot="1" x14ac:dyDescent="0.45">
      <c r="B14" s="150" t="s">
        <v>254</v>
      </c>
      <c r="F14" s="152">
        <f>SUM(F12:F13)</f>
        <v>32778946.550000001</v>
      </c>
    </row>
    <row r="15" spans="1:8" ht="24.75" thickTop="1" x14ac:dyDescent="0.55000000000000004"/>
    <row r="16" spans="1:8" x14ac:dyDescent="0.4">
      <c r="A16" s="153" t="s">
        <v>255</v>
      </c>
    </row>
    <row r="17" spans="2:8" ht="21.6" thickBot="1" x14ac:dyDescent="0.45">
      <c r="B17" s="147" t="s">
        <v>256</v>
      </c>
      <c r="F17" s="152">
        <f>F9-F14</f>
        <v>10017820.249999996</v>
      </c>
    </row>
    <row r="18" spans="2:8" ht="24.75" thickTop="1" x14ac:dyDescent="0.55000000000000004"/>
    <row r="19" spans="2:8" ht="24" x14ac:dyDescent="0.55000000000000004">
      <c r="H19" s="154"/>
    </row>
  </sheetData>
  <mergeCells count="2">
    <mergeCell ref="A2:H2"/>
    <mergeCell ref="A3:H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="90" zoomScaleSheetLayoutView="90" workbookViewId="0">
      <selection activeCell="K5" sqref="K5"/>
    </sheetView>
  </sheetViews>
  <sheetFormatPr defaultColWidth="9" defaultRowHeight="21" x14ac:dyDescent="0.4"/>
  <cols>
    <col min="1" max="1" width="41.59765625" style="147" customWidth="1"/>
    <col min="2" max="2" width="12.09765625" style="147" customWidth="1"/>
    <col min="3" max="3" width="12.19921875" style="147" customWidth="1"/>
    <col min="4" max="4" width="13.19921875" style="147" customWidth="1"/>
    <col min="5" max="5" width="13.3984375" style="147" customWidth="1"/>
    <col min="6" max="6" width="13.19921875" style="147" customWidth="1"/>
    <col min="7" max="7" width="17.69921875" style="147" customWidth="1"/>
    <col min="8" max="16384" width="9" style="147"/>
  </cols>
  <sheetData>
    <row r="1" spans="1:8" ht="23.4" x14ac:dyDescent="0.45">
      <c r="A1" s="195" t="s">
        <v>246</v>
      </c>
      <c r="B1" s="195"/>
      <c r="C1" s="195"/>
      <c r="D1" s="195"/>
      <c r="E1" s="195"/>
      <c r="F1" s="195"/>
      <c r="G1" s="195"/>
      <c r="H1" s="150" t="s">
        <v>272</v>
      </c>
    </row>
    <row r="2" spans="1:8" x14ac:dyDescent="0.4">
      <c r="A2" s="196" t="s">
        <v>247</v>
      </c>
      <c r="B2" s="196"/>
      <c r="C2" s="196"/>
      <c r="D2" s="196"/>
      <c r="E2" s="196"/>
      <c r="F2" s="196"/>
      <c r="G2" s="196"/>
    </row>
    <row r="4" spans="1:8" s="158" customFormat="1" ht="24" customHeight="1" x14ac:dyDescent="0.25">
      <c r="A4" s="198" t="s">
        <v>259</v>
      </c>
      <c r="B4" s="197" t="s">
        <v>265</v>
      </c>
      <c r="C4" s="197" t="s">
        <v>266</v>
      </c>
      <c r="D4" s="197" t="s">
        <v>267</v>
      </c>
      <c r="E4" s="197"/>
      <c r="F4" s="197" t="s">
        <v>270</v>
      </c>
      <c r="G4" s="197" t="s">
        <v>89</v>
      </c>
    </row>
    <row r="5" spans="1:8" s="158" customFormat="1" x14ac:dyDescent="0.25">
      <c r="A5" s="198"/>
      <c r="B5" s="197"/>
      <c r="C5" s="197"/>
      <c r="D5" s="160" t="s">
        <v>268</v>
      </c>
      <c r="E5" s="160" t="s">
        <v>269</v>
      </c>
      <c r="F5" s="197"/>
      <c r="G5" s="197"/>
    </row>
    <row r="6" spans="1:8" x14ac:dyDescent="0.4">
      <c r="A6" s="157" t="s">
        <v>260</v>
      </c>
      <c r="B6" s="159">
        <v>4</v>
      </c>
      <c r="C6" s="159">
        <v>1</v>
      </c>
      <c r="D6" s="159">
        <v>3</v>
      </c>
      <c r="E6" s="159">
        <v>1</v>
      </c>
      <c r="F6" s="159">
        <v>1</v>
      </c>
      <c r="G6" s="157"/>
    </row>
    <row r="7" spans="1:8" x14ac:dyDescent="0.4">
      <c r="A7" s="157" t="s">
        <v>261</v>
      </c>
      <c r="B7" s="159">
        <v>4</v>
      </c>
      <c r="C7" s="159"/>
      <c r="D7" s="159">
        <v>2</v>
      </c>
      <c r="E7" s="159"/>
      <c r="F7" s="159">
        <v>2</v>
      </c>
      <c r="G7" s="157"/>
    </row>
    <row r="8" spans="1:8" x14ac:dyDescent="0.4">
      <c r="A8" s="157" t="s">
        <v>262</v>
      </c>
      <c r="B8" s="159">
        <v>3</v>
      </c>
      <c r="C8" s="159"/>
      <c r="D8" s="159">
        <v>1</v>
      </c>
      <c r="E8" s="159"/>
      <c r="F8" s="159">
        <v>2</v>
      </c>
      <c r="G8" s="157"/>
    </row>
    <row r="9" spans="1:8" x14ac:dyDescent="0.4">
      <c r="A9" s="157" t="s">
        <v>263</v>
      </c>
      <c r="B9" s="159">
        <v>14</v>
      </c>
      <c r="C9" s="159">
        <v>2</v>
      </c>
      <c r="D9" s="159">
        <v>11</v>
      </c>
      <c r="E9" s="159"/>
      <c r="F9" s="159">
        <v>5</v>
      </c>
      <c r="G9" s="157"/>
    </row>
    <row r="10" spans="1:8" x14ac:dyDescent="0.4">
      <c r="A10" s="157" t="s">
        <v>264</v>
      </c>
      <c r="B10" s="159">
        <v>10</v>
      </c>
      <c r="C10" s="159"/>
      <c r="D10" s="159">
        <v>7</v>
      </c>
      <c r="E10" s="159"/>
      <c r="F10" s="159">
        <v>3</v>
      </c>
      <c r="G10" s="157"/>
    </row>
    <row r="11" spans="1:8" s="153" customFormat="1" x14ac:dyDescent="0.4">
      <c r="A11" s="161" t="s">
        <v>254</v>
      </c>
      <c r="B11" s="161">
        <f>SUM(B6:B10)</f>
        <v>35</v>
      </c>
      <c r="C11" s="161">
        <f>SUM(C6:C10)</f>
        <v>3</v>
      </c>
      <c r="D11" s="161">
        <f t="shared" ref="D11:F11" si="0">SUM(D6:D10)</f>
        <v>24</v>
      </c>
      <c r="E11" s="161">
        <f t="shared" si="0"/>
        <v>1</v>
      </c>
      <c r="F11" s="161">
        <f t="shared" si="0"/>
        <v>13</v>
      </c>
    </row>
  </sheetData>
  <mergeCells count="8">
    <mergeCell ref="A1:G1"/>
    <mergeCell ref="A2:G2"/>
    <mergeCell ref="D4:E4"/>
    <mergeCell ref="B4:B5"/>
    <mergeCell ref="C4:C5"/>
    <mergeCell ref="F4:F5"/>
    <mergeCell ref="G4:G5"/>
    <mergeCell ref="A4:A5"/>
  </mergeCells>
  <printOptions horizontalCentered="1"/>
  <pageMargins left="0.1968503937007874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19</vt:i4>
      </vt:variant>
    </vt:vector>
  </HeadingPairs>
  <TitlesOfParts>
    <vt:vector size="35" baseType="lpstr">
      <vt:lpstr>แบบรายงาน</vt:lpstr>
      <vt:lpstr>รวม</vt:lpstr>
      <vt:lpstr>1</vt:lpstr>
      <vt:lpstr>2</vt:lpstr>
      <vt:lpstr>3</vt:lpstr>
      <vt:lpstr>4</vt:lpstr>
      <vt:lpstr>5</vt:lpstr>
      <vt:lpstr>สรุป</vt:lpstr>
      <vt:lpstr>สรุปตามยุทธ</vt:lpstr>
      <vt:lpstr>เบิกจ่าย</vt:lpstr>
      <vt:lpstr>จ่ายขาด</vt:lpstr>
      <vt:lpstr>1 (2)</vt:lpstr>
      <vt:lpstr>2 (2)</vt:lpstr>
      <vt:lpstr>3 (2)</vt:lpstr>
      <vt:lpstr>4 (2)</vt:lpstr>
      <vt:lpstr>5 (2)</vt:lpstr>
      <vt:lpstr>'4 (2)'!Print_Area</vt:lpstr>
      <vt:lpstr>'5'!Print_Area</vt:lpstr>
      <vt:lpstr>'5 (2)'!Print_Area</vt:lpstr>
      <vt:lpstr>จ่ายขาด!Print_Area</vt:lpstr>
      <vt:lpstr>เบิกจ่าย!Print_Area</vt:lpstr>
      <vt:lpstr>สรุป!Print_Area</vt:lpstr>
      <vt:lpstr>สรุปตามยุทธ!Print_Area</vt:lpstr>
      <vt:lpstr>'1'!Print_Titles</vt:lpstr>
      <vt:lpstr>'1 (2)'!Print_Titles</vt:lpstr>
      <vt:lpstr>'2'!Print_Titles</vt:lpstr>
      <vt:lpstr>'2 (2)'!Print_Titles</vt:lpstr>
      <vt:lpstr>'3'!Print_Titles</vt:lpstr>
      <vt:lpstr>'3 (2)'!Print_Titles</vt:lpstr>
      <vt:lpstr>'4'!Print_Titles</vt:lpstr>
      <vt:lpstr>'4 (2)'!Print_Titles</vt:lpstr>
      <vt:lpstr>'5'!Print_Titles</vt:lpstr>
      <vt:lpstr>'5 (2)'!Print_Titles</vt:lpstr>
      <vt:lpstr>แบบรายงาน!Print_Titles</vt:lpstr>
      <vt:lpstr>รวม!Print_Titles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CCS_LP</cp:lastModifiedBy>
  <cp:lastPrinted>2018-10-30T01:41:28Z</cp:lastPrinted>
  <dcterms:created xsi:type="dcterms:W3CDTF">2018-10-26T06:27:54Z</dcterms:created>
  <dcterms:modified xsi:type="dcterms:W3CDTF">2018-12-14T07:06:40Z</dcterms:modified>
</cp:coreProperties>
</file>