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ปี 61 ไตรมาส 2" sheetId="1" r:id="rId1"/>
  </sheets>
  <definedNames>
    <definedName name="_xlnm.Print_Titles" localSheetId="0">'ปี 61 ไตรมาส 2'!$1:$5</definedName>
  </definedNames>
  <calcPr fullCalcOnLoad="1"/>
</workbook>
</file>

<file path=xl/sharedStrings.xml><?xml version="1.0" encoding="utf-8"?>
<sst xmlns="http://schemas.openxmlformats.org/spreadsheetml/2006/main" count="77" uniqueCount="76">
  <si>
    <t>ลำดับที่</t>
  </si>
  <si>
    <t>รายละเอียดโครงการ</t>
  </si>
  <si>
    <t>จำนวนงบประมาณ(บาท)</t>
  </si>
  <si>
    <t>หมายเหตุ</t>
  </si>
  <si>
    <t>เบี้ยยังชีพผู้สูงอายุ</t>
  </si>
  <si>
    <t>เบี้ยยังชีพผู้พิการ</t>
  </si>
  <si>
    <t>เบี้ยยังชีพผู้ป่วยเอดส์</t>
  </si>
  <si>
    <t>องค์การบริหารส่วนตำบลสุขเดือนห้า  อำเภอเนินขาม   จังหวัดชัยนาท</t>
  </si>
  <si>
    <t>อาหารกลางวัน ศพด.อบต, ศพด.หนองยาง</t>
  </si>
  <si>
    <t>อาหารเสริม (นม)</t>
  </si>
  <si>
    <t>รายงานผลการดำเนินงานประจำปีงบประมาณ 256๑</t>
  </si>
  <si>
    <t>ส่งเสริมสนับสนุนการจัดการแข่งขันกีฬาฯ</t>
  </si>
  <si>
    <t>ซ่อมแซม ปรับปรุง บำรุงรักษา ระบบประปา อบต.</t>
  </si>
  <si>
    <t>เพื่อบรรเทาความเดือดร้อนของประชาชนที่ประสบภัยฯ</t>
  </si>
  <si>
    <t>อินเตอร์เน็ตบริการประชาชน</t>
  </si>
  <si>
    <t>พัฒนาศักยภาพบุคลากร</t>
  </si>
  <si>
    <t>ทบทวนแผนพัฒนาท้องถิ่นฯ</t>
  </si>
  <si>
    <t>สนับสนุนศูนย์ปฏิบัติการร่วมช่วยเหลือประชาชน</t>
  </si>
  <si>
    <t>จัดทำสื่อประชาสัมพันธ์องค์กร</t>
  </si>
  <si>
    <t>ซ่อมแซม ปรับปรุง บำรุงรักษา ครุภัณฑ์ฯ (สำนักงานปลัด)</t>
  </si>
  <si>
    <t>ซ่อมแซม ปรับปรุง บำรุงรักษา ครุภัณฑ์ฯ (กองคลัง)</t>
  </si>
  <si>
    <t>ซ่อมแซม ปรับปรุง บำรุงรักษา ครุภัณฑ์ฯ (กองช่าง)</t>
  </si>
  <si>
    <t>ระหว่างเดือน มกราคม 256๑ - มีนาคม 256๑</t>
  </si>
  <si>
    <t>ฎีกาที่ ๒๗๗,๓๓๘</t>
  </si>
  <si>
    <t>ฏีกาที่ 2๗๘,๓๓๙</t>
  </si>
  <si>
    <t>สัญญาที่ ๖,๗</t>
  </si>
  <si>
    <t>ฎีกาที่ ๒๗๙,๓๓๗</t>
  </si>
  <si>
    <t>ฎีกาที่ ๒๕๕</t>
  </si>
  <si>
    <t>ฎีกาที่ ๒๘๕</t>
  </si>
  <si>
    <t>สัญญาที่ ๔๐</t>
  </si>
  <si>
    <t>ฎีกาที่ ๒๙๙,๓๒๓</t>
  </si>
  <si>
    <t>ฎีกาที่ ๒๖๒,๒๐๔</t>
  </si>
  <si>
    <t>ฎีกาที่ ๒๐,๖๑</t>
  </si>
  <si>
    <t>ฎีกาที่ ๒๘๒,๓๔๙</t>
  </si>
  <si>
    <t>ฎีกาที่ ๖๓</t>
  </si>
  <si>
    <t>อาหารกลางวัน สถานศึกษาในสังกัด สพฐ.</t>
  </si>
  <si>
    <t>ฎีกาที่ ๑๘๙,๓๒๔</t>
  </si>
  <si>
    <t>สมทบกองทุนหลักประกันสุขภาพท้องถิ่น</t>
  </si>
  <si>
    <t>ฎีกาที่ ๒๕๖</t>
  </si>
  <si>
    <t>การพัฒนาโครงสร้างพื้นฐาน</t>
  </si>
  <si>
    <t>การพัฒนาคุณภาพชีวิต</t>
  </si>
  <si>
    <t>สงเคราะห์อุปกรณ์ดำรงชีพสำหรับผู้ด้อยโอกาส</t>
  </si>
  <si>
    <t>ฎีกาที่ ๒๗</t>
  </si>
  <si>
    <t>พัฒนาสื่อการเรียนการสอน</t>
  </si>
  <si>
    <t>ฎีกาที่ ๑๕๗</t>
  </si>
  <si>
    <t>จัดกิจกรรมเฉลิมพระชนมพรรษาพระบาทสมเด็จพระเจ้าอยู่หัว</t>
  </si>
  <si>
    <t>ฎีกาที่ ๒๒๒</t>
  </si>
  <si>
    <t>ฎีกาที่ ๒๘๖,๑๙๕ สัญญาที่ ๘ ,๑๒,๓๓</t>
  </si>
  <si>
    <t>ซ่อมแซมถนนดินลูกรังภายในตำบล</t>
  </si>
  <si>
    <t>ซ่อมแซมถนนลาดยางภายในตำบล</t>
  </si>
  <si>
    <t>สัญญาที่  ๔,๑๐</t>
  </si>
  <si>
    <t>โครงการเสริมผิวจราจรดินลูกรัง หมู่ที่ ๓</t>
  </si>
  <si>
    <t>สัญญาที่  ๑๖</t>
  </si>
  <si>
    <t>ก่อสร้างถนนดินลูกรัง หมู่ที่ ๑๒</t>
  </si>
  <si>
    <t>สัญญาที่  ๕</t>
  </si>
  <si>
    <t>โครงการก่อสร้างถนนดินลูกรัง หมู่ที่ ๖</t>
  </si>
  <si>
    <t>สัญญาที่  ๑๕</t>
  </si>
  <si>
    <t>ปรับปรุงซ่อมแซมไฟฟ้าสาธารณะหมู่ที่ ๑-๑๔ ตำบลสุขเดือนห้า</t>
  </si>
  <si>
    <t>สัญญาที่  ๑๑</t>
  </si>
  <si>
    <t>ก่อสร้างระบบประปาผิวดินขนาดกลาง หมู่ที่ 3</t>
  </si>
  <si>
    <t>e๑</t>
  </si>
  <si>
    <t>ก่อสร้างระบบประปาผิวดินขนาดกลาง หมู่ที่ ๗</t>
  </si>
  <si>
    <t>e๒</t>
  </si>
  <si>
    <t>โครงการเสริมผิวจราจรแอสฟัสท์คอนกรีต(โอเวอร์เลย์) หมู่ที่ ๑</t>
  </si>
  <si>
    <t>สัญญาที่  ๙</t>
  </si>
  <si>
    <t>โครงการก่อสร้างถนนคอนกรีตเสริมเหล็ก หมู่ที่ ๙</t>
  </si>
  <si>
    <t>สัญญาที่  ๔๐</t>
  </si>
  <si>
    <t>โครงการซ่อมแซมถนนดินลูกรัง หมู่ที่ ๑๑</t>
  </si>
  <si>
    <t>การพัฒนาด้านการบริหารจัดการและการอนุรักษ์ทรัพยากรธรรมชาติสิ่งแวดล้อม</t>
  </si>
  <si>
    <t>ปรับปรุงภูมิทัศน์ หมู่ที่ ๑-๑๔ ตำบลสุขเดือนห้า</t>
  </si>
  <si>
    <t>สัญญาที่ ๑๔</t>
  </si>
  <si>
    <t>การพัฒนาด้านการเมืองการบริหาร</t>
  </si>
  <si>
    <t>สัญญาที่ ๒,๔,๒๙</t>
  </si>
  <si>
    <t>สัญญาที่ ๓๖ ฏีกาที่ ๒๙๕</t>
  </si>
  <si>
    <t>สัญญาที่ ๓๗,๓๑,๔๓ ฏีกาที่ ๑๗๙</t>
  </si>
  <si>
    <t>สัญญาที่ ๑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</si>
</sst>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t#,##0.0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38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32" fillId="0" borderId="0" xfId="0" applyFont="1" applyAlignment="1">
      <alignment/>
    </xf>
    <xf numFmtId="43" fontId="39" fillId="0" borderId="0" xfId="36" applyFont="1" applyFill="1" applyBorder="1" applyAlignment="1">
      <alignment horizontal="center"/>
    </xf>
    <xf numFmtId="43" fontId="39" fillId="0" borderId="10" xfId="36" applyFont="1" applyFill="1" applyBorder="1" applyAlignment="1">
      <alignment horizontal="center" vertical="top" wrapText="1"/>
    </xf>
    <xf numFmtId="43" fontId="39" fillId="0" borderId="10" xfId="36" applyFont="1" applyBorder="1" applyAlignment="1">
      <alignment vertical="top" wrapText="1"/>
    </xf>
    <xf numFmtId="43" fontId="2" fillId="0" borderId="10" xfId="36" applyFont="1" applyFill="1" applyBorder="1" applyAlignment="1">
      <alignment horizontal="center" vertical="top" wrapText="1"/>
    </xf>
    <xf numFmtId="43" fontId="39" fillId="0" borderId="11" xfId="36" applyFont="1" applyFill="1" applyBorder="1" applyAlignment="1">
      <alignment horizontal="center"/>
    </xf>
    <xf numFmtId="43" fontId="0" fillId="0" borderId="0" xfId="36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43" fontId="22" fillId="0" borderId="0" xfId="36" applyFont="1" applyFill="1" applyAlignment="1">
      <alignment/>
    </xf>
    <xf numFmtId="43" fontId="22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selection activeCell="D47" sqref="D47"/>
    </sheetView>
  </sheetViews>
  <sheetFormatPr defaultColWidth="9.140625" defaultRowHeight="15"/>
  <cols>
    <col min="1" max="1" width="6.8515625" style="0" customWidth="1"/>
    <col min="2" max="2" width="44.7109375" style="0" customWidth="1"/>
    <col min="3" max="3" width="18.28125" style="22" customWidth="1"/>
    <col min="4" max="4" width="20.421875" style="0" customWidth="1"/>
    <col min="5" max="6" width="15.421875" style="0" customWidth="1"/>
  </cols>
  <sheetData>
    <row r="1" spans="1:4" ht="20.25">
      <c r="A1" s="28" t="s">
        <v>10</v>
      </c>
      <c r="B1" s="28"/>
      <c r="C1" s="28"/>
      <c r="D1" s="28"/>
    </row>
    <row r="2" spans="1:4" ht="20.25">
      <c r="A2" s="28" t="s">
        <v>22</v>
      </c>
      <c r="B2" s="28"/>
      <c r="C2" s="28"/>
      <c r="D2" s="28"/>
    </row>
    <row r="3" spans="1:4" ht="20.25">
      <c r="A3" s="29" t="s">
        <v>7</v>
      </c>
      <c r="B3" s="29"/>
      <c r="C3" s="29"/>
      <c r="D3" s="29"/>
    </row>
    <row r="4" spans="1:4" ht="20.25">
      <c r="A4" s="12"/>
      <c r="B4" s="12"/>
      <c r="C4" s="17"/>
      <c r="D4" s="12"/>
    </row>
    <row r="5" spans="1:4" s="16" customFormat="1" ht="40.5">
      <c r="A5" s="14" t="s">
        <v>0</v>
      </c>
      <c r="B5" s="14" t="s">
        <v>1</v>
      </c>
      <c r="C5" s="18" t="s">
        <v>2</v>
      </c>
      <c r="D5" s="14" t="s">
        <v>3</v>
      </c>
    </row>
    <row r="6" spans="1:4" s="16" customFormat="1" ht="20.25" customHeight="1">
      <c r="A6" s="30" t="s">
        <v>39</v>
      </c>
      <c r="B6" s="31"/>
      <c r="C6" s="19"/>
      <c r="D6" s="15"/>
    </row>
    <row r="7" spans="1:4" s="8" customFormat="1" ht="20.25">
      <c r="A7" s="6">
        <v>1</v>
      </c>
      <c r="B7" s="7" t="s">
        <v>48</v>
      </c>
      <c r="C7" s="20">
        <f>200000+100000+20000</f>
        <v>320000</v>
      </c>
      <c r="D7" s="9" t="s">
        <v>72</v>
      </c>
    </row>
    <row r="8" spans="1:4" s="8" customFormat="1" ht="20.25">
      <c r="A8" s="6">
        <v>2</v>
      </c>
      <c r="B8" s="7" t="s">
        <v>49</v>
      </c>
      <c r="C8" s="20">
        <f>74700+147000</f>
        <v>221700</v>
      </c>
      <c r="D8" s="9" t="s">
        <v>50</v>
      </c>
    </row>
    <row r="9" spans="1:4" s="8" customFormat="1" ht="20.25">
      <c r="A9" s="6">
        <v>3</v>
      </c>
      <c r="B9" s="7" t="s">
        <v>51</v>
      </c>
      <c r="C9" s="20">
        <v>49000</v>
      </c>
      <c r="D9" s="9" t="s">
        <v>52</v>
      </c>
    </row>
    <row r="10" spans="1:4" s="8" customFormat="1" ht="20.25">
      <c r="A10" s="6">
        <v>4</v>
      </c>
      <c r="B10" s="7" t="s">
        <v>53</v>
      </c>
      <c r="C10" s="20">
        <v>214000</v>
      </c>
      <c r="D10" s="9" t="s">
        <v>54</v>
      </c>
    </row>
    <row r="11" spans="1:4" s="8" customFormat="1" ht="20.25">
      <c r="A11" s="6">
        <v>5</v>
      </c>
      <c r="B11" s="7" t="s">
        <v>55</v>
      </c>
      <c r="C11" s="20">
        <v>43000</v>
      </c>
      <c r="D11" s="9" t="s">
        <v>56</v>
      </c>
    </row>
    <row r="12" spans="1:4" s="8" customFormat="1" ht="20.25">
      <c r="A12" s="6">
        <v>6</v>
      </c>
      <c r="B12" s="7" t="s">
        <v>57</v>
      </c>
      <c r="C12" s="20">
        <v>49785</v>
      </c>
      <c r="D12" s="9" t="s">
        <v>58</v>
      </c>
    </row>
    <row r="13" spans="1:4" s="8" customFormat="1" ht="40.5">
      <c r="A13" s="6">
        <v>7</v>
      </c>
      <c r="B13" s="7" t="s">
        <v>12</v>
      </c>
      <c r="C13" s="20">
        <f>99800+85000+15515+3500+9587</f>
        <v>213402</v>
      </c>
      <c r="D13" s="9" t="s">
        <v>47</v>
      </c>
    </row>
    <row r="14" spans="1:4" s="8" customFormat="1" ht="20.25">
      <c r="A14" s="6">
        <v>8</v>
      </c>
      <c r="B14" s="7" t="s">
        <v>59</v>
      </c>
      <c r="C14" s="20">
        <v>2130000</v>
      </c>
      <c r="D14" s="9" t="s">
        <v>60</v>
      </c>
    </row>
    <row r="15" spans="1:4" s="8" customFormat="1" ht="20.25">
      <c r="A15" s="6">
        <v>9</v>
      </c>
      <c r="B15" s="7" t="s">
        <v>61</v>
      </c>
      <c r="C15" s="20">
        <v>2130000</v>
      </c>
      <c r="D15" s="9" t="s">
        <v>62</v>
      </c>
    </row>
    <row r="16" spans="1:4" s="8" customFormat="1" ht="20.25">
      <c r="A16" s="6">
        <v>10</v>
      </c>
      <c r="B16" s="7" t="s">
        <v>63</v>
      </c>
      <c r="C16" s="20">
        <v>197000</v>
      </c>
      <c r="D16" s="9" t="s">
        <v>64</v>
      </c>
    </row>
    <row r="17" spans="1:4" s="8" customFormat="1" ht="20.25">
      <c r="A17" s="6">
        <v>11</v>
      </c>
      <c r="B17" s="7" t="s">
        <v>65</v>
      </c>
      <c r="C17" s="20">
        <v>319000</v>
      </c>
      <c r="D17" s="9" t="s">
        <v>66</v>
      </c>
    </row>
    <row r="18" spans="1:4" s="8" customFormat="1" ht="20.25">
      <c r="A18" s="6">
        <v>12</v>
      </c>
      <c r="B18" s="7" t="s">
        <v>67</v>
      </c>
      <c r="C18" s="20">
        <v>73000</v>
      </c>
      <c r="D18" s="9" t="s">
        <v>66</v>
      </c>
    </row>
    <row r="19" spans="1:4" s="16" customFormat="1" ht="20.25" customHeight="1">
      <c r="A19" s="30" t="s">
        <v>40</v>
      </c>
      <c r="B19" s="31"/>
      <c r="C19" s="19"/>
      <c r="D19" s="15"/>
    </row>
    <row r="20" spans="1:4" ht="20.25">
      <c r="A20" s="1">
        <v>1</v>
      </c>
      <c r="B20" s="2" t="s">
        <v>41</v>
      </c>
      <c r="C20" s="20">
        <v>25000</v>
      </c>
      <c r="D20" s="9" t="s">
        <v>42</v>
      </c>
    </row>
    <row r="21" spans="1:4" s="8" customFormat="1" ht="20.25">
      <c r="A21" s="6">
        <v>2</v>
      </c>
      <c r="B21" s="7" t="s">
        <v>8</v>
      </c>
      <c r="C21" s="20">
        <v>74400</v>
      </c>
      <c r="D21" s="9" t="s">
        <v>27</v>
      </c>
    </row>
    <row r="22" spans="1:4" s="8" customFormat="1" ht="20.25">
      <c r="A22" s="1">
        <v>3</v>
      </c>
      <c r="B22" s="7" t="s">
        <v>43</v>
      </c>
      <c r="C22" s="20">
        <v>105400</v>
      </c>
      <c r="D22" s="9" t="s">
        <v>44</v>
      </c>
    </row>
    <row r="23" spans="1:4" s="8" customFormat="1" ht="20.25">
      <c r="A23" s="6">
        <v>4</v>
      </c>
      <c r="B23" s="13" t="s">
        <v>11</v>
      </c>
      <c r="C23" s="20">
        <v>6000</v>
      </c>
      <c r="D23" s="9" t="s">
        <v>28</v>
      </c>
    </row>
    <row r="24" spans="1:4" s="8" customFormat="1" ht="20.25">
      <c r="A24" s="1">
        <v>5</v>
      </c>
      <c r="B24" s="13" t="s">
        <v>45</v>
      </c>
      <c r="C24" s="20">
        <v>1490</v>
      </c>
      <c r="D24" s="9" t="s">
        <v>46</v>
      </c>
    </row>
    <row r="25" spans="1:4" ht="20.25">
      <c r="A25" s="6">
        <v>6</v>
      </c>
      <c r="B25" s="7" t="s">
        <v>4</v>
      </c>
      <c r="C25" s="20">
        <f>647600+645600</f>
        <v>1293200</v>
      </c>
      <c r="D25" s="9" t="s">
        <v>23</v>
      </c>
    </row>
    <row r="26" spans="1:4" ht="20.25">
      <c r="A26" s="1">
        <v>7</v>
      </c>
      <c r="B26" s="7" t="s">
        <v>5</v>
      </c>
      <c r="C26" s="20">
        <f>157600+157600</f>
        <v>315200</v>
      </c>
      <c r="D26" s="9" t="s">
        <v>24</v>
      </c>
    </row>
    <row r="27" spans="1:4" s="8" customFormat="1" ht="20.25">
      <c r="A27" s="6">
        <v>8</v>
      </c>
      <c r="B27" s="7" t="s">
        <v>6</v>
      </c>
      <c r="C27" s="20">
        <f>1500+1500</f>
        <v>3000</v>
      </c>
      <c r="D27" s="9" t="s">
        <v>26</v>
      </c>
    </row>
    <row r="28" spans="1:4" s="8" customFormat="1" ht="20.25">
      <c r="A28" s="1">
        <v>9</v>
      </c>
      <c r="B28" s="7" t="s">
        <v>35</v>
      </c>
      <c r="C28" s="20">
        <f>410000+410000</f>
        <v>820000</v>
      </c>
      <c r="D28" s="9" t="s">
        <v>36</v>
      </c>
    </row>
    <row r="29" spans="1:4" s="8" customFormat="1" ht="20.25">
      <c r="A29" s="6">
        <v>10</v>
      </c>
      <c r="B29" s="7" t="s">
        <v>9</v>
      </c>
      <c r="C29" s="20">
        <f>64220.8+250985.84</f>
        <v>315206.64</v>
      </c>
      <c r="D29" s="9" t="s">
        <v>25</v>
      </c>
    </row>
    <row r="30" spans="1:4" s="8" customFormat="1" ht="20.25">
      <c r="A30" s="1">
        <v>11</v>
      </c>
      <c r="B30" s="13" t="s">
        <v>37</v>
      </c>
      <c r="C30" s="20">
        <v>89280</v>
      </c>
      <c r="D30" s="9" t="s">
        <v>38</v>
      </c>
    </row>
    <row r="31" spans="1:4" s="16" customFormat="1" ht="20.25" customHeight="1">
      <c r="A31" s="30" t="s">
        <v>68</v>
      </c>
      <c r="B31" s="31"/>
      <c r="C31" s="19"/>
      <c r="D31" s="15"/>
    </row>
    <row r="32" spans="1:4" s="16" customFormat="1" ht="20.25">
      <c r="A32" s="14">
        <v>1</v>
      </c>
      <c r="B32" s="4" t="s">
        <v>69</v>
      </c>
      <c r="C32" s="20">
        <v>42000</v>
      </c>
      <c r="D32" s="9" t="s">
        <v>70</v>
      </c>
    </row>
    <row r="33" spans="1:4" s="8" customFormat="1" ht="20.25">
      <c r="A33" s="6">
        <v>2</v>
      </c>
      <c r="B33" s="10" t="s">
        <v>13</v>
      </c>
      <c r="C33" s="20">
        <v>260</v>
      </c>
      <c r="D33" s="9" t="s">
        <v>34</v>
      </c>
    </row>
    <row r="34" spans="1:4" s="16" customFormat="1" ht="20.25" customHeight="1">
      <c r="A34" s="32" t="s">
        <v>71</v>
      </c>
      <c r="B34" s="33"/>
      <c r="C34" s="19"/>
      <c r="D34" s="15"/>
    </row>
    <row r="35" spans="1:4" s="8" customFormat="1" ht="20.25">
      <c r="A35" s="6">
        <v>1</v>
      </c>
      <c r="B35" s="10" t="s">
        <v>14</v>
      </c>
      <c r="C35" s="20">
        <f>1926+1926</f>
        <v>3852</v>
      </c>
      <c r="D35" s="9" t="s">
        <v>33</v>
      </c>
    </row>
    <row r="36" spans="1:4" s="8" customFormat="1" ht="20.25">
      <c r="A36" s="6">
        <v>2</v>
      </c>
      <c r="B36" s="10" t="s">
        <v>15</v>
      </c>
      <c r="C36" s="20">
        <f>18000+6000</f>
        <v>24000</v>
      </c>
      <c r="D36" s="9" t="s">
        <v>32</v>
      </c>
    </row>
    <row r="37" spans="1:4" s="8" customFormat="1" ht="20.25">
      <c r="A37" s="6">
        <v>3</v>
      </c>
      <c r="B37" s="10" t="s">
        <v>20</v>
      </c>
      <c r="C37" s="20">
        <v>8700</v>
      </c>
      <c r="D37" s="9" t="s">
        <v>29</v>
      </c>
    </row>
    <row r="38" spans="1:4" s="8" customFormat="1" ht="20.25">
      <c r="A38" s="6">
        <v>4</v>
      </c>
      <c r="B38" s="10" t="s">
        <v>19</v>
      </c>
      <c r="C38" s="20">
        <f>1910+11000+47000</f>
        <v>59910</v>
      </c>
      <c r="D38" s="23" t="s">
        <v>73</v>
      </c>
    </row>
    <row r="39" spans="1:4" s="8" customFormat="1" ht="40.5">
      <c r="A39" s="6">
        <v>5</v>
      </c>
      <c r="B39" s="10" t="s">
        <v>21</v>
      </c>
      <c r="C39" s="20">
        <f>1200+4863.49+10000+15490</f>
        <v>31553.489999999998</v>
      </c>
      <c r="D39" s="23" t="s">
        <v>74</v>
      </c>
    </row>
    <row r="40" spans="1:4" s="8" customFormat="1" ht="20.25">
      <c r="A40" s="6">
        <v>6</v>
      </c>
      <c r="B40" s="7" t="s">
        <v>16</v>
      </c>
      <c r="C40" s="20">
        <f>15000+400</f>
        <v>15400</v>
      </c>
      <c r="D40" s="9" t="s">
        <v>30</v>
      </c>
    </row>
    <row r="41" spans="1:4" s="8" customFormat="1" ht="20.25">
      <c r="A41" s="6">
        <v>7</v>
      </c>
      <c r="B41" s="7" t="s">
        <v>17</v>
      </c>
      <c r="C41" s="20">
        <f>7500+7500</f>
        <v>15000</v>
      </c>
      <c r="D41" s="9" t="s">
        <v>31</v>
      </c>
    </row>
    <row r="42" spans="1:4" s="8" customFormat="1" ht="20.25">
      <c r="A42" s="6">
        <v>8</v>
      </c>
      <c r="B42" s="7" t="s">
        <v>18</v>
      </c>
      <c r="C42" s="20">
        <v>50000</v>
      </c>
      <c r="D42" s="9" t="s">
        <v>75</v>
      </c>
    </row>
    <row r="43" spans="1:4" ht="21" thickBot="1">
      <c r="A43" s="11"/>
      <c r="B43" s="3"/>
      <c r="C43" s="21">
        <f>SUM(C7:C42)</f>
        <v>9258739.13</v>
      </c>
      <c r="D43" s="5"/>
    </row>
    <row r="44" ht="15" thickTop="1"/>
    <row r="46" s="24" customFormat="1" ht="14.25">
      <c r="C46" s="25">
        <v>5228474.86</v>
      </c>
    </row>
    <row r="47" s="24" customFormat="1" ht="14.25">
      <c r="C47" s="25"/>
    </row>
    <row r="48" spans="3:4" s="24" customFormat="1" ht="14.25">
      <c r="C48" s="25">
        <f>+C43+C46</f>
        <v>14487213.990000002</v>
      </c>
      <c r="D48" s="26">
        <f>+C48-C74-D83-E87-F56</f>
        <v>86863.70000000275</v>
      </c>
    </row>
    <row r="49" s="24" customFormat="1" ht="14.25">
      <c r="C49" s="25"/>
    </row>
    <row r="50" spans="3:6" s="24" customFormat="1" ht="14.25">
      <c r="C50" s="25">
        <v>100000</v>
      </c>
      <c r="D50" s="25">
        <v>25000</v>
      </c>
      <c r="E50" s="25">
        <v>250985.84</v>
      </c>
      <c r="F50" s="25">
        <v>400</v>
      </c>
    </row>
    <row r="51" spans="3:6" s="24" customFormat="1" ht="14.25">
      <c r="C51" s="25">
        <v>20000</v>
      </c>
      <c r="D51" s="25">
        <v>80600</v>
      </c>
      <c r="E51" s="25">
        <v>89280</v>
      </c>
      <c r="F51" s="25">
        <v>7500</v>
      </c>
    </row>
    <row r="52" spans="3:6" s="24" customFormat="1" ht="14.25">
      <c r="C52" s="25">
        <v>200000</v>
      </c>
      <c r="D52" s="25">
        <v>74400</v>
      </c>
      <c r="E52" s="25">
        <v>42000</v>
      </c>
      <c r="F52" s="25">
        <v>4080</v>
      </c>
    </row>
    <row r="53" spans="3:6" s="24" customFormat="1" ht="14.25">
      <c r="C53" s="25">
        <v>74700</v>
      </c>
      <c r="D53" s="25">
        <v>105400</v>
      </c>
      <c r="E53" s="25">
        <v>332000</v>
      </c>
      <c r="F53" s="25">
        <v>7500</v>
      </c>
    </row>
    <row r="54" spans="3:6" s="24" customFormat="1" ht="14.25">
      <c r="C54" s="25">
        <v>147000</v>
      </c>
      <c r="D54" s="25">
        <v>99600</v>
      </c>
      <c r="E54" s="25">
        <v>250000</v>
      </c>
      <c r="F54" s="25">
        <v>800</v>
      </c>
    </row>
    <row r="55" spans="3:6" s="24" customFormat="1" ht="14.25">
      <c r="C55" s="25">
        <v>49000</v>
      </c>
      <c r="D55" s="25">
        <v>64727</v>
      </c>
      <c r="E55" s="25">
        <v>260</v>
      </c>
      <c r="F55" s="25">
        <v>50000</v>
      </c>
    </row>
    <row r="56" spans="3:6" s="24" customFormat="1" ht="14.25">
      <c r="C56" s="25">
        <v>394000</v>
      </c>
      <c r="D56" s="25">
        <v>99990</v>
      </c>
      <c r="E56" s="25">
        <v>1926</v>
      </c>
      <c r="F56" s="26">
        <f>SUM(F50:F55)</f>
        <v>70280</v>
      </c>
    </row>
    <row r="57" spans="3:5" s="24" customFormat="1" ht="14.25">
      <c r="C57" s="25">
        <v>214000</v>
      </c>
      <c r="D57" s="25">
        <v>6000</v>
      </c>
      <c r="E57" s="25">
        <v>1926</v>
      </c>
    </row>
    <row r="58" spans="3:5" s="24" customFormat="1" ht="14.25">
      <c r="C58" s="25">
        <v>43000</v>
      </c>
      <c r="D58" s="25">
        <v>1490</v>
      </c>
      <c r="E58" s="25">
        <v>1926</v>
      </c>
    </row>
    <row r="59" spans="3:5" s="24" customFormat="1" ht="14.25">
      <c r="C59" s="25">
        <v>49785</v>
      </c>
      <c r="D59" s="25">
        <v>1000</v>
      </c>
      <c r="E59" s="25">
        <v>1926</v>
      </c>
    </row>
    <row r="60" spans="3:5" s="24" customFormat="1" ht="14.25">
      <c r="C60" s="25">
        <v>10016</v>
      </c>
      <c r="D60" s="25">
        <v>659400</v>
      </c>
      <c r="E60" s="25"/>
    </row>
    <row r="61" spans="3:5" s="24" customFormat="1" ht="14.25">
      <c r="C61" s="25">
        <v>100000</v>
      </c>
      <c r="D61" s="25">
        <v>656700</v>
      </c>
      <c r="E61" s="25">
        <v>1926</v>
      </c>
    </row>
    <row r="62" spans="3:5" s="24" customFormat="1" ht="14.25">
      <c r="C62" s="25">
        <v>99800</v>
      </c>
      <c r="D62" s="25">
        <v>654700</v>
      </c>
      <c r="E62" s="25">
        <v>19500</v>
      </c>
    </row>
    <row r="63" spans="3:5" s="24" customFormat="1" ht="14.25">
      <c r="C63" s="25">
        <v>85000</v>
      </c>
      <c r="D63" s="25">
        <v>650400</v>
      </c>
      <c r="E63" s="25">
        <v>5100</v>
      </c>
    </row>
    <row r="64" spans="3:5" s="24" customFormat="1" ht="14.25">
      <c r="C64" s="25">
        <v>15515</v>
      </c>
      <c r="D64" s="25">
        <v>647600</v>
      </c>
      <c r="E64" s="25">
        <v>18000</v>
      </c>
    </row>
    <row r="65" spans="3:5" s="24" customFormat="1" ht="14.25">
      <c r="C65" s="25">
        <v>3500</v>
      </c>
      <c r="D65" s="25">
        <v>645600</v>
      </c>
      <c r="E65" s="25">
        <v>6000</v>
      </c>
    </row>
    <row r="66" spans="3:5" s="24" customFormat="1" ht="14.25">
      <c r="C66" s="25">
        <v>9587</v>
      </c>
      <c r="D66" s="25">
        <v>152000</v>
      </c>
      <c r="E66" s="25">
        <v>2640</v>
      </c>
    </row>
    <row r="67" spans="3:5" s="24" customFormat="1" ht="14.25">
      <c r="C67" s="25">
        <v>2130000</v>
      </c>
      <c r="D67" s="25">
        <v>155200</v>
      </c>
      <c r="E67" s="25">
        <v>850</v>
      </c>
    </row>
    <row r="68" spans="3:5" s="24" customFormat="1" ht="14.25">
      <c r="C68" s="25">
        <v>2130000</v>
      </c>
      <c r="D68" s="25">
        <v>157600</v>
      </c>
      <c r="E68" s="25">
        <v>1500</v>
      </c>
    </row>
    <row r="69" spans="3:5" s="24" customFormat="1" ht="14.25">
      <c r="C69" s="25">
        <v>197000</v>
      </c>
      <c r="D69" s="25">
        <v>159200</v>
      </c>
      <c r="E69" s="25">
        <v>1450</v>
      </c>
    </row>
    <row r="70" spans="3:5" s="24" customFormat="1" ht="14.25">
      <c r="C70" s="25">
        <v>131000</v>
      </c>
      <c r="D70" s="25">
        <v>157600</v>
      </c>
      <c r="E70" s="25">
        <v>8700</v>
      </c>
    </row>
    <row r="71" spans="3:5" s="24" customFormat="1" ht="14.25">
      <c r="C71" s="25">
        <v>319000</v>
      </c>
      <c r="D71" s="25">
        <v>157600</v>
      </c>
      <c r="E71" s="25">
        <v>15339.52</v>
      </c>
    </row>
    <row r="72" spans="3:5" s="24" customFormat="1" ht="14.25">
      <c r="C72" s="25">
        <v>73000</v>
      </c>
      <c r="D72" s="25">
        <v>1500</v>
      </c>
      <c r="E72" s="25">
        <v>7350</v>
      </c>
    </row>
    <row r="73" spans="3:5" s="24" customFormat="1" ht="14.25">
      <c r="C73" s="25">
        <v>94000</v>
      </c>
      <c r="D73" s="25">
        <v>1500</v>
      </c>
      <c r="E73" s="25">
        <v>1000</v>
      </c>
    </row>
    <row r="74" spans="3:5" s="24" customFormat="1" ht="14.25">
      <c r="C74" s="25">
        <f>SUM(C50:C73)</f>
        <v>6688903</v>
      </c>
      <c r="D74" s="25">
        <v>1500</v>
      </c>
      <c r="E74" s="25">
        <v>19688</v>
      </c>
    </row>
    <row r="75" spans="3:5" s="24" customFormat="1" ht="14.25">
      <c r="C75" s="25"/>
      <c r="D75" s="25">
        <v>1500</v>
      </c>
      <c r="E75" s="25">
        <v>1910</v>
      </c>
    </row>
    <row r="76" spans="3:5" s="24" customFormat="1" ht="14.25">
      <c r="C76" s="25"/>
      <c r="D76" s="25">
        <v>1500</v>
      </c>
      <c r="E76" s="25">
        <v>11000</v>
      </c>
    </row>
    <row r="77" spans="3:5" s="24" customFormat="1" ht="14.25">
      <c r="C77" s="25"/>
      <c r="D77" s="25">
        <v>1500</v>
      </c>
      <c r="E77" s="25">
        <v>47000</v>
      </c>
    </row>
    <row r="78" spans="3:5" s="24" customFormat="1" ht="14.25">
      <c r="C78" s="25"/>
      <c r="D78" s="25">
        <v>410000</v>
      </c>
      <c r="E78" s="25">
        <v>8630</v>
      </c>
    </row>
    <row r="79" spans="3:5" s="24" customFormat="1" ht="14.25">
      <c r="C79" s="25"/>
      <c r="D79" s="25">
        <v>410000</v>
      </c>
      <c r="E79" s="25">
        <v>5580</v>
      </c>
    </row>
    <row r="80" spans="3:5" s="24" customFormat="1" ht="14.25">
      <c r="C80" s="25"/>
      <c r="D80" s="25">
        <v>70642.88</v>
      </c>
      <c r="E80" s="25">
        <v>1200</v>
      </c>
    </row>
    <row r="81" spans="3:5" s="24" customFormat="1" ht="14.25">
      <c r="C81" s="25"/>
      <c r="D81" s="25">
        <v>61009.76</v>
      </c>
      <c r="E81" s="25">
        <v>4863.49</v>
      </c>
    </row>
    <row r="82" spans="3:5" s="24" customFormat="1" ht="14.25">
      <c r="C82" s="25"/>
      <c r="D82" s="25">
        <v>64220.8</v>
      </c>
      <c r="E82" s="25">
        <v>10000</v>
      </c>
    </row>
    <row r="83" spans="3:5" s="24" customFormat="1" ht="14.25">
      <c r="C83" s="25"/>
      <c r="D83" s="25">
        <f>SUM(D50:D82)</f>
        <v>6436680.4399999995</v>
      </c>
      <c r="E83" s="25">
        <v>15490</v>
      </c>
    </row>
    <row r="84" spans="3:5" s="24" customFormat="1" ht="14.25">
      <c r="C84" s="25"/>
      <c r="E84" s="25">
        <v>720</v>
      </c>
    </row>
    <row r="85" spans="3:5" s="24" customFormat="1" ht="14.25">
      <c r="C85" s="25"/>
      <c r="E85" s="25">
        <v>1820</v>
      </c>
    </row>
    <row r="86" spans="3:5" s="24" customFormat="1" ht="14.25">
      <c r="C86" s="25"/>
      <c r="E86" s="25">
        <v>15000</v>
      </c>
    </row>
    <row r="87" spans="3:5" s="24" customFormat="1" ht="14.25">
      <c r="C87" s="25"/>
      <c r="E87" s="26">
        <f>SUM(E50:E86)</f>
        <v>1204486.8499999999</v>
      </c>
    </row>
    <row r="88" s="24" customFormat="1" ht="14.25">
      <c r="C88" s="25"/>
    </row>
    <row r="89" s="24" customFormat="1" ht="14.25">
      <c r="C89" s="25"/>
    </row>
    <row r="90" s="24" customFormat="1" ht="14.25">
      <c r="C90" s="25"/>
    </row>
    <row r="91" s="24" customFormat="1" ht="14.25">
      <c r="C91" s="25"/>
    </row>
    <row r="92" s="24" customFormat="1" ht="14.25">
      <c r="C92" s="25"/>
    </row>
    <row r="93" s="24" customFormat="1" ht="14.25">
      <c r="C93" s="25"/>
    </row>
    <row r="94" s="24" customFormat="1" ht="14.25">
      <c r="C94" s="25"/>
    </row>
    <row r="95" s="24" customFormat="1" ht="14.25">
      <c r="C95" s="25"/>
    </row>
    <row r="96" s="24" customFormat="1" ht="14.25">
      <c r="C96" s="25"/>
    </row>
    <row r="97" s="24" customFormat="1" ht="14.25">
      <c r="C97" s="25"/>
    </row>
    <row r="98" s="24" customFormat="1" ht="14.25">
      <c r="C98" s="25"/>
    </row>
    <row r="99" s="24" customFormat="1" ht="14.25">
      <c r="C99" s="25"/>
    </row>
    <row r="100" s="24" customFormat="1" ht="14.25">
      <c r="C100" s="25"/>
    </row>
    <row r="101" s="24" customFormat="1" ht="14.25">
      <c r="C101" s="25"/>
    </row>
    <row r="102" s="24" customFormat="1" ht="14.25">
      <c r="C102" s="25"/>
    </row>
    <row r="103" s="27" customFormat="1" ht="14.25">
      <c r="C103" s="25"/>
    </row>
    <row r="104" s="27" customFormat="1" ht="14.25">
      <c r="C104" s="25"/>
    </row>
  </sheetData>
  <sheetProtection/>
  <mergeCells count="7">
    <mergeCell ref="A6:B6"/>
    <mergeCell ref="A19:B19"/>
    <mergeCell ref="A31:B31"/>
    <mergeCell ref="A34:B34"/>
    <mergeCell ref="A1:D1"/>
    <mergeCell ref="A2:D2"/>
    <mergeCell ref="A3:D3"/>
  </mergeCells>
  <printOptions horizontalCentered="1"/>
  <pageMargins left="0.15748031496062992" right="0.15748031496062992" top="0.9055118110236221" bottom="0.7480314960629921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2006-09-13T11:32:04Z</dcterms:created>
  <dcterms:modified xsi:type="dcterms:W3CDTF">2018-04-18T07:28:23Z</dcterms:modified>
  <cp:category/>
  <cp:version/>
  <cp:contentType/>
  <cp:contentStatus/>
</cp:coreProperties>
</file>